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575CC96-9289-47B8-AAD7-11029BA1522D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0" l="1"/>
  <c r="F28" i="20" s="1"/>
  <c r="E27" i="20"/>
  <c r="E28" i="20" s="1"/>
  <c r="D27" i="20"/>
  <c r="D28" i="20" s="1"/>
  <c r="F20" i="20"/>
  <c r="F21" i="20" s="1"/>
  <c r="E20" i="20"/>
  <c r="E21" i="20" s="1"/>
  <c r="D20" i="20"/>
  <c r="D21" i="20" s="1"/>
  <c r="F10" i="20"/>
  <c r="F11" i="20" s="1"/>
  <c r="E10" i="20"/>
  <c r="E11" i="20" s="1"/>
  <c r="D10" i="20"/>
  <c r="D11" i="20" s="1"/>
  <c r="L57" i="16" l="1"/>
  <c r="M57" i="16"/>
  <c r="N57" i="16"/>
  <c r="N69" i="16"/>
  <c r="M69" i="16"/>
  <c r="L69" i="16"/>
  <c r="L39" i="16"/>
  <c r="M39" i="16"/>
  <c r="N39" i="16"/>
  <c r="L29" i="16"/>
  <c r="M29" i="16"/>
  <c r="N29" i="16"/>
  <c r="N60" i="16"/>
  <c r="M60" i="16"/>
  <c r="L60" i="16"/>
  <c r="L76" i="16"/>
  <c r="M76" i="16"/>
  <c r="N76" i="16"/>
  <c r="N63" i="16"/>
  <c r="M63" i="16"/>
  <c r="L63" i="16"/>
  <c r="L18" i="16"/>
  <c r="M18" i="16"/>
  <c r="N18" i="16"/>
  <c r="L43" i="16"/>
  <c r="M43" i="16"/>
  <c r="N43" i="16"/>
  <c r="L66" i="16"/>
  <c r="M66" i="16"/>
  <c r="N66" i="16"/>
  <c r="L48" i="16"/>
  <c r="M48" i="16"/>
  <c r="N48" i="16"/>
  <c r="L81" i="16"/>
  <c r="M81" i="16"/>
  <c r="N81" i="16"/>
  <c r="L87" i="16"/>
  <c r="M87" i="16"/>
  <c r="N87" i="16"/>
  <c r="L22" i="16"/>
  <c r="M22" i="16"/>
  <c r="N22" i="16"/>
  <c r="N49" i="16" l="1"/>
  <c r="L49" i="16"/>
  <c r="M49" i="16"/>
  <c r="N70" i="16"/>
  <c r="L70" i="16"/>
  <c r="M70" i="16"/>
  <c r="L84" i="16"/>
  <c r="M84" i="16"/>
  <c r="N84" i="16"/>
  <c r="E9" i="12" l="1"/>
  <c r="L88" i="16" l="1"/>
  <c r="M88" i="16"/>
  <c r="N88" i="16"/>
  <c r="L89" i="16" l="1"/>
  <c r="M89" i="16"/>
  <c r="N89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<sst xmlns="http://schemas.openxmlformats.org/spreadsheetml/2006/main" count="536" uniqueCount="338">
  <si>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</si>
  <si>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</si>
  <si>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</si>
  <si>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</si>
  <si>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</si>
  <si>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</si>
  <si>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</si>
  <si>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</si>
  <si>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</si>
  <si>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</si>
  <si>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</si>
  <si>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</si>
  <si>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</si>
  <si>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</si>
  <si>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</si>
  <si>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</si>
  <si>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</si>
  <si>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</si>
  <si>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</si>
  <si>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</si>
  <si>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</si>
  <si>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</si>
  <si>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</si>
  <si>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</si>
  <si>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</si>
  <si>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</si>
  <si>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</si>
  <si>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</si>
  <si>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</si>
  <si>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</si>
  <si>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</si>
  <si>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</si>
  <si>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</si>
  <si>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</si>
  <si>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</si>
  <si>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</si>
  <si>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</si>
  <si>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</si>
  <si>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</si>
  <si>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</si>
  <si>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</si>
  <si>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</si>
  <si>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</si>
  <si>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</si>
  <si>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</si>
  <si>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</si>
  <si>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</si>
  <si>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</si>
  <si>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</si>
  <si>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</si>
  <si>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</si>
  <si>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</si>
  <si>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</si>
  <si>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</si>
  <si>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</si>
  <si>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</si>
  <si>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</si>
  <si>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</si>
  <si>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</si>
  <si>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</si>
  <si>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</si>
  <si>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</si>
  <si>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</si>
  <si>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</si>
  <si>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</si>
  <si>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</si>
  <si>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</si>
  <si>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</si>
  <si>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</si>
  <si>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</si>
  <si>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</si>
  <si>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</si>
  <si>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</si>
  <si>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</si>
  <si>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</si>
  <si>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</si>
  <si>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</si>
  <si>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</si>
  <si>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</si>
  <si>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</si>
  <si>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</si>
  <si>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</si>
  <si>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</si>
  <si>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</si>
  <si>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</si>
  <si>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</si>
  <si>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</si>
  <si>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</si>
  <si>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</si>
  <si>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</si>
  <si>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</si>
  <si>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</si>
  <si>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</si>
  <si>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</si>
  <si>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</si>
  <si>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</si>
  <si>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</si>
  <si>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</si>
  <si>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</si>
  <si>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</si>
  <si>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</si>
  <si>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</si>
  <si>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</si>
  <si>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</si>
  <si>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</si>
  <si>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</si>
  <si>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</si>
  <si>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</si>
  <si>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</si>
  <si>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</si>
  <si>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</si>
  <si>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</si>
  <si>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</si>
  <si>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</si>
  <si>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</si>
  <si>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</si>
  <si>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</si>
  <si>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</si>
  <si>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</si>
  <si>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</si>
  <si>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</si>
  <si>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</si>
  <si>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</si>
  <si>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</si>
  <si>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</si>
  <si>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</si>
  <si>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</si>
  <si>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</si>
  <si>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</si>
  <si>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</si>
  <si>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</si>
  <si>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</si>
  <si>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</si>
  <si>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</si>
  <si>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</si>
  <si>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</si>
  <si>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</si>
  <si>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</si>
  <si>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</si>
  <si>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</si>
  <si>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</si>
  <si>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</si>
  <si>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</si>
  <si>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</si>
  <si>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</si>
  <si>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</si>
  <si>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</si>
  <si>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</si>
  <si>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</si>
  <si>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</si>
  <si>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</si>
  <si>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</si>
  <si>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</si>
  <si>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</si>
  <si>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</si>
  <si>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</si>
  <si>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</si>
  <si>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</si>
  <si>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</si>
  <si>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</si>
  <si>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</si>
  <si>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</si>
  <si>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</si>
  <si>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</si>
  <si>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</si>
  <si>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</si>
  <si>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</si>
  <si>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</si>
  <si>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</si>
  <si>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</si>
  <si>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</si>
  <si>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</si>
  <si>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</si>
  <si>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</si>
  <si>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</si>
  <si>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</si>
  <si>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</si>
  <si>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</si>
  <si>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</si>
  <si>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</si>
  <si>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</si>
  <si>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</si>
  <si>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</si>
  <si>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</si>
  <si>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</si>
  <si>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</si>
  <si>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</si>
  <si>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</si>
  <si>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</si>
  <si>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</si>
  <si>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</si>
  <si>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</si>
  <si>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</si>
  <si>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</si>
  <si>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</si>
  <si>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</si>
  <si>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</si>
  <si>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</si>
  <si>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</si>
  <si>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</si>
  <si>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</si>
  <si>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</si>
  <si>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</si>
  <si>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</si>
  <si>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</si>
  <si>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</si>
  <si>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</si>
  <si>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</si>
  <si>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</si>
  <si>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</si>
  <si>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</si>
  <si>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</si>
  <si>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</si>
  <si>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</si>
  <si>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</si>
  <si>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</si>
  <si>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</si>
  <si>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</si>
  <si>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</si>
  <si>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</si>
  <si>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</si>
  <si>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</si>
  <si>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</si>
  <si>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</si>
  <si>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</si>
  <si>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</si>
  <si>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</si>
  <si>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</si>
  <si>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</si>
  <si>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</si>
  <si>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</si>
  <si>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</si>
  <si>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</si>
  <si>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</si>
  <si>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</si>
  <si>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</si>
  <si>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</si>
  <si>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</si>
  <si>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</si>
  <si>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</si>
  <si>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</si>
  <si>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</si>
  <si>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</si>
  <si>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</si>
  <si>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</si>
  <si>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</si>
  <si>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</si>
  <si>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</si>
  <si>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</si>
  <si>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</si>
  <si>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</si>
  <si>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</si>
  <si>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</si>
  <si>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</si>
  <si>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</si>
  <si>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</si>
  <si>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</si>
  <si>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</si>
  <si>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</si>
  <si>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</si>
  <si>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</si>
  <si>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</si>
  <si>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</si>
  <si>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</si>
  <si>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</si>
  <si>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</si>
  <si>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</si>
  <si>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</si>
  <si>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</si>
  <si>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</si>
  <si>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</si>
  <si>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</si>
  <si>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</si>
  <si>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</si>
  <si>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</si>
  <si>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</si>
  <si>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</si>
  <si>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</si>
  <si>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</si>
  <si>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</si>
  <si>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</si>
  <si>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</si>
  <si>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</si>
  <si>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</si>
  <si>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</si>
  <si>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</si>
  <si>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</si>
  <si>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</si>
  <si>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</si>
  <si>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</si>
  <si>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</si>
  <si>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</si>
  <si>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</si>
  <si>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</si>
  <si>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</si>
  <si>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</si>
  <si>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</si>
  <si>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</si>
  <si>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</si>
  <si>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</si>
  <si>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</si>
  <si>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</si>
  <si>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</si>
  <si>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</si>
  <si>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</si>
  <si>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</si>
  <si>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</si>
  <si>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</si>
  <si>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</si>
  <si>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</si>
  <si>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</si>
  <si>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</si>
  <si>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</si>
  <si>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ISX Trading Indices of Tuesday 12/5/2026</t>
  </si>
  <si>
    <t>Bulletin No (83)</t>
  </si>
  <si>
    <t>Second Platform Market Bulletin No (83)</t>
  </si>
  <si>
    <t xml:space="preserve">Undisclosed Platform Companies Bulletin No (83) </t>
  </si>
  <si>
    <t xml:space="preserve">Regular Market Bulletin No (83) </t>
  </si>
  <si>
    <t xml:space="preserve">OTC Platform Trading Bulletin No (83) </t>
  </si>
  <si>
    <t>Tuesday 12/5/2026</t>
  </si>
  <si>
    <t>Iraq Stock Exchange not trading companies of Tuesday 12/5/2026</t>
  </si>
  <si>
    <t>Al-Qabidh Islamic Bank</t>
  </si>
  <si>
    <t>BQAB</t>
  </si>
  <si>
    <t>Non Iraqis' Bulletin  Tuesday   May  12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</si>
  <si>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</si>
  <si>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</si>
  <si>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</si>
  <si>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</si>
  <si>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</si>
  <si>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</si>
  <si>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</si>
  <si>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</si>
  <si>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>Sumer Commerical Bank</t>
  </si>
  <si>
    <t>Al-Mansour Bank</t>
  </si>
  <si>
    <t>Non Iraqi Trading of Second Market (Sell)</t>
  </si>
  <si>
    <t xml:space="preserve"> Industry sector</t>
  </si>
  <si>
    <t>Fallujah for Construction Materials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</si>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</sst>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9" xfId="5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79" fillId="0" borderId="140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86" fillId="0" borderId="0" xfId="1500" applyNumberFormat="1" applyFont="1"/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1" fontId="84" fillId="0" borderId="139" xfId="1500" applyNumberFormat="1" applyFont="1" applyBorder="1" applyAlignment="1">
      <alignment horizontal="center" vertical="center"/>
    </xf>
    <xf numFmtId="167" fontId="84" fillId="0" borderId="139" xfId="1500" applyNumberFormat="1" applyFont="1" applyBorder="1"/>
    <xf numFmtId="167" fontId="78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47624</xdr:rowOff>
    </xdr:from>
    <xdr:to>
      <xdr:col>7</xdr:col>
      <xdr:colOff>285224</xdr:colOff>
      <xdr:row>19</xdr:row>
      <xdr:rowOff>590549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E2B1F6-F0FD-45E8-38CC-9CB1812D0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00624"/>
          <a:ext cx="6352649" cy="2962275"/>
        </a:xfrm>
        <a:prstGeom prst="rect">
          <a:avLst/>
        </a:prstGeom>
      </xdr:spPr>
    </xdr:pic>
    <xdr:clientData/>
  </xdr:twoCellAnchor>
  <xdr:twoCellAnchor editAs="oneCell">
    <xdr:from>
      <xdr:col>7</xdr:col>
      <xdr:colOff>304801</xdr:colOff>
      <xdr:row>15</xdr:row>
      <xdr:rowOff>47625</xdr:rowOff>
    </xdr:from>
    <xdr:to>
      <xdr:col>13</xdr:col>
      <xdr:colOff>2447926</xdr:colOff>
      <xdr:row>19</xdr:row>
      <xdr:rowOff>590550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B8F23B4-D925-6FD9-A44D-F82DC4A2C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96076" y="5000625"/>
          <a:ext cx="5581650" cy="2962275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6</xdr:row>
      <xdr:rowOff>0</xdr:rowOff>
    </xdr:from>
    <xdr:to>
      <xdr:col>13</xdr:col>
      <xdr:colOff>2447925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2184905-62A1-A649-6689-CC60707B6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20175" y="2124075"/>
          <a:ext cx="325755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5</xdr:col>
      <xdr:colOff>1266825</xdr:colOff>
      <xdr:row>30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FE4720-624F-D218-D33D-90BDECA2D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48225" cy="316230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10</xdr:col>
      <xdr:colOff>1409701</xdr:colOff>
      <xdr:row>30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A5E6F2-7780-0788-F9DD-AA0CF146D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4991100" cy="3152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70</xdr:row>
      <xdr:rowOff>28256</xdr:rowOff>
    </xdr:from>
    <xdr:to>
      <xdr:col>13</xdr:col>
      <xdr:colOff>1522971</xdr:colOff>
      <xdr:row>70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49</xdr:row>
      <xdr:rowOff>23547</xdr:rowOff>
    </xdr:from>
    <xdr:to>
      <xdr:col>13</xdr:col>
      <xdr:colOff>1497013</xdr:colOff>
      <xdr:row>49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619125</xdr:colOff>
      <xdr:row>0</xdr:row>
      <xdr:rowOff>0</xdr:rowOff>
    </xdr:from>
    <xdr:to>
      <xdr:col>5</xdr:col>
      <xdr:colOff>1171575</xdr:colOff>
      <xdr:row>5</xdr:row>
      <xdr:rowOff>180975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AD71E2E5-23FA-43D6-BEBA-7227F178D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0"/>
          <a:ext cx="18383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topLeftCell="A13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8" t="s">
        <v>0</v>
      </c>
      <c r="C1" s="189"/>
      <c r="D1" s="190"/>
      <c r="E1" s="191"/>
      <c r="F1" s="192"/>
      <c r="G1" s="192"/>
      <c r="H1" s="192"/>
      <c r="I1" s="192"/>
      <c r="J1" s="192"/>
      <c r="K1" s="193"/>
      <c r="L1" s="19"/>
      <c r="M1" s="19"/>
      <c r="N1" s="19"/>
    </row>
    <row r="2" spans="2:16" ht="30" customHeight="1">
      <c r="B2" s="201" t="s">
        <v>314</v>
      </c>
      <c r="C2" s="202"/>
      <c r="D2" s="20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94" t="s">
        <v>313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6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7" t="s">
        <v>63</v>
      </c>
      <c r="C5" s="198"/>
      <c r="D5" s="199">
        <f>'Bullient '!M89+OTC!H9</f>
        <v>1098813421</v>
      </c>
      <c r="E5" s="200"/>
      <c r="F5" s="23"/>
      <c r="G5" s="197" t="s">
        <v>64</v>
      </c>
      <c r="H5" s="198"/>
      <c r="I5" s="199">
        <f>'Bullient '!N89+OTC!I9</f>
        <v>1656099059.6499999</v>
      </c>
      <c r="J5" s="200"/>
      <c r="K5" s="24"/>
      <c r="L5" s="197" t="s">
        <v>8</v>
      </c>
      <c r="M5" s="198"/>
      <c r="N5" s="25">
        <f>'Bullient '!L89+OTC!G9</f>
        <v>1383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82"/>
      <c r="L6" s="183"/>
      <c r="M6" s="184"/>
      <c r="N6" s="28"/>
    </row>
    <row r="7" spans="2:16" ht="24.95" customHeight="1">
      <c r="B7" s="185" t="s">
        <v>1</v>
      </c>
      <c r="C7" s="186"/>
      <c r="D7" s="187"/>
      <c r="E7" s="29">
        <v>948.28</v>
      </c>
      <c r="F7" s="30"/>
      <c r="G7" s="185" t="s">
        <v>5</v>
      </c>
      <c r="H7" s="186"/>
      <c r="I7" s="187"/>
      <c r="J7" s="29">
        <v>1241.8499999999999</v>
      </c>
      <c r="K7" s="181"/>
      <c r="L7" s="176"/>
      <c r="M7" s="177"/>
      <c r="N7" s="18"/>
    </row>
    <row r="8" spans="2:16" ht="24.95" customHeight="1">
      <c r="B8" s="185" t="s">
        <v>2</v>
      </c>
      <c r="C8" s="186"/>
      <c r="D8" s="187"/>
      <c r="E8" s="29">
        <v>958.05</v>
      </c>
      <c r="F8" s="31"/>
      <c r="G8" s="185" t="s">
        <v>6</v>
      </c>
      <c r="H8" s="186"/>
      <c r="I8" s="187"/>
      <c r="J8" s="29">
        <v>1247.19</v>
      </c>
      <c r="K8" s="181"/>
      <c r="L8" s="176"/>
      <c r="M8" s="177"/>
      <c r="N8" s="18"/>
    </row>
    <row r="9" spans="2:16" ht="24.95" customHeight="1">
      <c r="B9" s="178" t="s">
        <v>3</v>
      </c>
      <c r="C9" s="179"/>
      <c r="D9" s="180"/>
      <c r="E9" s="134">
        <f>((E7/E8)-1)*100</f>
        <v>-1.0197797609728054</v>
      </c>
      <c r="F9" s="31"/>
      <c r="G9" s="178" t="s">
        <v>3</v>
      </c>
      <c r="H9" s="179"/>
      <c r="I9" s="180"/>
      <c r="J9" s="134">
        <f>((J7/J8)-1)*100</f>
        <v>-0.42816250932096178</v>
      </c>
      <c r="K9" s="181"/>
      <c r="L9" s="176"/>
      <c r="M9" s="177"/>
      <c r="N9" s="18"/>
    </row>
    <row r="10" spans="2:16" ht="24.95" customHeight="1">
      <c r="B10" s="178" t="s">
        <v>4</v>
      </c>
      <c r="C10" s="179"/>
      <c r="D10" s="180"/>
      <c r="E10" s="134">
        <f>E7-E8</f>
        <v>-9.7699999999999818</v>
      </c>
      <c r="F10" s="21"/>
      <c r="G10" s="178" t="s">
        <v>4</v>
      </c>
      <c r="H10" s="179"/>
      <c r="I10" s="180"/>
      <c r="J10" s="134">
        <f>J7-J8</f>
        <v>-5.3400000000001455</v>
      </c>
      <c r="K10" s="181"/>
      <c r="L10" s="176"/>
      <c r="M10" s="177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5"/>
      <c r="L11" s="176"/>
      <c r="M11" s="177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45</v>
      </c>
      <c r="I12" s="39" t="s">
        <v>65</v>
      </c>
      <c r="J12" s="38">
        <v>13</v>
      </c>
      <c r="K12" s="181"/>
      <c r="L12" s="176"/>
      <c r="M12" s="177"/>
      <c r="N12" s="18"/>
      <c r="O12" s="32"/>
    </row>
    <row r="13" spans="2:16" ht="24.95" customHeight="1">
      <c r="B13" s="37" t="s">
        <v>69</v>
      </c>
      <c r="C13" s="38">
        <v>49</v>
      </c>
      <c r="D13" s="39" t="s">
        <v>65</v>
      </c>
      <c r="E13" s="38">
        <v>1</v>
      </c>
      <c r="F13" s="30"/>
      <c r="G13" s="206" t="s">
        <v>67</v>
      </c>
      <c r="H13" s="207"/>
      <c r="I13" s="208"/>
      <c r="J13" s="38">
        <v>6</v>
      </c>
      <c r="K13" s="181"/>
      <c r="L13" s="176"/>
      <c r="M13" s="177"/>
      <c r="N13" s="18"/>
      <c r="O13" s="32"/>
    </row>
    <row r="14" spans="2:16" ht="24.95" customHeight="1">
      <c r="B14" s="178" t="s">
        <v>82</v>
      </c>
      <c r="C14" s="179" t="s">
        <v>10</v>
      </c>
      <c r="D14" s="180" t="s">
        <v>10</v>
      </c>
      <c r="E14" s="38">
        <v>2</v>
      </c>
      <c r="F14" s="21"/>
      <c r="G14" s="209" t="s">
        <v>68</v>
      </c>
      <c r="H14" s="210"/>
      <c r="I14" s="211"/>
      <c r="J14" s="38">
        <v>22</v>
      </c>
      <c r="K14" s="181"/>
      <c r="L14" s="176"/>
      <c r="M14" s="177"/>
      <c r="N14" s="26"/>
      <c r="O14" s="32"/>
      <c r="P14" s="32"/>
    </row>
    <row r="15" spans="2:16" ht="24.95" customHeight="1">
      <c r="B15" s="178" t="s">
        <v>66</v>
      </c>
      <c r="C15" s="179" t="s">
        <v>11</v>
      </c>
      <c r="D15" s="180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16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16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16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6" s="18" customFormat="1" ht="48" customHeight="1"/>
    <row r="21" spans="1:16" ht="31.5" customHeight="1">
      <c r="A21" s="204" t="s">
        <v>12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3" t="s">
        <v>61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</row>
    <row r="3" spans="1:14" ht="36.75" customHeight="1">
      <c r="A3" s="214" t="s">
        <v>319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</row>
    <row r="4" spans="1:14" ht="21">
      <c r="A4" s="42"/>
      <c r="B4" s="42"/>
      <c r="C4" s="212" t="s">
        <v>13</v>
      </c>
      <c r="D4" s="212"/>
      <c r="E4" s="212"/>
      <c r="F4" s="212"/>
      <c r="G4" s="42"/>
      <c r="H4" s="212" t="s">
        <v>14</v>
      </c>
      <c r="I4" s="212"/>
      <c r="J4" s="212"/>
      <c r="K4" s="21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267</v>
      </c>
      <c r="D6" s="81">
        <v>0.15</v>
      </c>
      <c r="E6" s="96">
        <v>7.14</v>
      </c>
      <c r="F6" s="84">
        <v>2100100</v>
      </c>
      <c r="G6" s="42"/>
      <c r="H6" s="46" t="s">
        <v>160</v>
      </c>
      <c r="I6" s="81">
        <v>0.19</v>
      </c>
      <c r="J6" s="97">
        <v>-5</v>
      </c>
      <c r="K6" s="84">
        <v>198476821</v>
      </c>
      <c r="L6" s="1"/>
      <c r="M6" s="1"/>
    </row>
    <row r="7" spans="1:14" s="49" customFormat="1" ht="17.100000000000001" customHeight="1">
      <c r="A7" s="42"/>
      <c r="B7" s="42"/>
      <c r="C7" s="46" t="s">
        <v>141</v>
      </c>
      <c r="D7" s="81">
        <v>1.1100000000000001</v>
      </c>
      <c r="E7" s="96">
        <v>2.78</v>
      </c>
      <c r="F7" s="84">
        <v>100000</v>
      </c>
      <c r="G7" s="42"/>
      <c r="H7" s="46" t="s">
        <v>309</v>
      </c>
      <c r="I7" s="81">
        <v>2.19</v>
      </c>
      <c r="J7" s="97">
        <v>-4.78</v>
      </c>
      <c r="K7" s="84">
        <v>159153</v>
      </c>
      <c r="L7" s="1"/>
    </row>
    <row r="8" spans="1:14" s="49" customFormat="1" ht="17.100000000000001" customHeight="1">
      <c r="A8" s="42"/>
      <c r="B8" s="42"/>
      <c r="C8" s="46" t="s">
        <v>167</v>
      </c>
      <c r="D8" s="81">
        <v>2.25</v>
      </c>
      <c r="E8" s="96">
        <v>2.27</v>
      </c>
      <c r="F8" s="84">
        <v>4986271</v>
      </c>
      <c r="G8" s="42"/>
      <c r="H8" s="46" t="s">
        <v>261</v>
      </c>
      <c r="I8" s="81">
        <v>4.5</v>
      </c>
      <c r="J8" s="97">
        <v>-4.26</v>
      </c>
      <c r="K8" s="84">
        <v>5000</v>
      </c>
    </row>
    <row r="9" spans="1:14" s="49" customFormat="1" ht="17.100000000000001" customHeight="1">
      <c r="A9" s="42"/>
      <c r="B9" s="42"/>
      <c r="C9" s="46" t="s">
        <v>251</v>
      </c>
      <c r="D9" s="81">
        <v>10</v>
      </c>
      <c r="E9" s="96">
        <v>1.1100000000000001</v>
      </c>
      <c r="F9" s="84">
        <v>147792</v>
      </c>
      <c r="G9" s="42"/>
      <c r="H9" s="46" t="s">
        <v>106</v>
      </c>
      <c r="I9" s="81">
        <v>1.2</v>
      </c>
      <c r="J9" s="97">
        <v>-4</v>
      </c>
      <c r="K9" s="84">
        <v>600000</v>
      </c>
    </row>
    <row r="10" spans="1:14" s="49" customFormat="1" ht="17.100000000000001" customHeight="1">
      <c r="A10" s="42"/>
      <c r="B10" s="42"/>
      <c r="C10" s="46" t="s">
        <v>259</v>
      </c>
      <c r="D10" s="81">
        <v>18.45</v>
      </c>
      <c r="E10" s="96">
        <v>1.1000000000000001</v>
      </c>
      <c r="F10" s="84">
        <v>105108</v>
      </c>
      <c r="G10" s="42"/>
      <c r="H10" s="46" t="s">
        <v>264</v>
      </c>
      <c r="I10" s="81">
        <v>0.25</v>
      </c>
      <c r="J10" s="97">
        <v>-3.85</v>
      </c>
      <c r="K10" s="84">
        <v>8790190</v>
      </c>
    </row>
    <row r="11" spans="1:14" s="49" customFormat="1" ht="33" customHeight="1">
      <c r="A11" s="42"/>
      <c r="B11" s="42"/>
      <c r="C11" s="213" t="s">
        <v>62</v>
      </c>
      <c r="D11" s="213"/>
      <c r="E11" s="213"/>
      <c r="F11" s="213"/>
      <c r="G11" s="213"/>
      <c r="H11" s="213"/>
      <c r="I11" s="213"/>
      <c r="J11" s="213"/>
      <c r="K11" s="213"/>
    </row>
    <row r="12" spans="1:14" s="49" customFormat="1" ht="33" customHeight="1">
      <c r="A12" s="42"/>
      <c r="B12" s="42"/>
      <c r="C12" s="213"/>
      <c r="D12" s="213"/>
      <c r="E12" s="213"/>
      <c r="F12" s="213"/>
      <c r="G12" s="213"/>
      <c r="H12" s="213"/>
      <c r="I12" s="213"/>
      <c r="J12" s="213"/>
      <c r="K12" s="213"/>
    </row>
    <row r="13" spans="1:14" ht="29.25" customHeight="1">
      <c r="A13" s="42"/>
      <c r="B13" s="42"/>
      <c r="C13" s="212" t="s">
        <v>18</v>
      </c>
      <c r="D13" s="212"/>
      <c r="E13" s="212"/>
      <c r="F13" s="212"/>
      <c r="G13" s="104"/>
      <c r="H13" s="212" t="s">
        <v>7</v>
      </c>
      <c r="I13" s="212"/>
      <c r="J13" s="212"/>
      <c r="K13" s="21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285</v>
      </c>
      <c r="D15" s="81">
        <v>1.73</v>
      </c>
      <c r="E15" s="82">
        <v>-1.1399999999999999</v>
      </c>
      <c r="F15" s="84">
        <v>403404341</v>
      </c>
      <c r="G15" s="1"/>
      <c r="H15" s="46" t="s">
        <v>285</v>
      </c>
      <c r="I15" s="81">
        <v>1.73</v>
      </c>
      <c r="J15" s="82">
        <v>-1.1399999999999999</v>
      </c>
      <c r="K15" s="84">
        <v>701287570.37</v>
      </c>
    </row>
    <row r="16" spans="1:14" ht="17.100000000000001" customHeight="1">
      <c r="A16" s="42"/>
      <c r="B16" s="42"/>
      <c r="C16" s="46" t="s">
        <v>160</v>
      </c>
      <c r="D16" s="81">
        <v>0.19</v>
      </c>
      <c r="E16" s="82">
        <v>-5</v>
      </c>
      <c r="F16" s="84">
        <v>198476821</v>
      </c>
      <c r="G16" s="1"/>
      <c r="H16" s="46" t="s">
        <v>311</v>
      </c>
      <c r="I16" s="81">
        <v>2.85</v>
      </c>
      <c r="J16" s="82">
        <v>-2.73</v>
      </c>
      <c r="K16" s="84">
        <v>346180157.11000001</v>
      </c>
    </row>
    <row r="17" spans="1:11" ht="17.100000000000001" customHeight="1">
      <c r="A17" s="42"/>
      <c r="B17" s="42"/>
      <c r="C17" s="46" t="s">
        <v>311</v>
      </c>
      <c r="D17" s="81">
        <v>2.85</v>
      </c>
      <c r="E17" s="82">
        <v>-2.73</v>
      </c>
      <c r="F17" s="84">
        <v>119618950</v>
      </c>
      <c r="G17" s="1"/>
      <c r="H17" s="46" t="s">
        <v>116</v>
      </c>
      <c r="I17" s="81">
        <v>16.95</v>
      </c>
      <c r="J17" s="82">
        <v>-0.24</v>
      </c>
      <c r="K17" s="84">
        <v>227584717.94999999</v>
      </c>
    </row>
    <row r="18" spans="1:11" ht="17.100000000000001" customHeight="1">
      <c r="A18" s="42"/>
      <c r="B18" s="42"/>
      <c r="C18" s="46" t="s">
        <v>156</v>
      </c>
      <c r="D18" s="81">
        <v>0.09</v>
      </c>
      <c r="E18" s="82">
        <v>0</v>
      </c>
      <c r="F18" s="84">
        <v>61510000</v>
      </c>
      <c r="G18" s="1"/>
      <c r="H18" s="46" t="s">
        <v>307</v>
      </c>
      <c r="I18" s="81">
        <v>3.95</v>
      </c>
      <c r="J18" s="82">
        <v>0</v>
      </c>
      <c r="K18" s="84">
        <v>119309568.26000001</v>
      </c>
    </row>
    <row r="19" spans="1:11" ht="16.5" customHeight="1">
      <c r="A19" s="42"/>
      <c r="B19" s="42"/>
      <c r="C19" s="46" t="s">
        <v>177</v>
      </c>
      <c r="D19" s="81">
        <v>0.34</v>
      </c>
      <c r="E19" s="82">
        <v>0</v>
      </c>
      <c r="F19" s="84">
        <v>50086294</v>
      </c>
      <c r="G19" s="1"/>
      <c r="H19" s="46" t="s">
        <v>129</v>
      </c>
      <c r="I19" s="81">
        <v>6.18</v>
      </c>
      <c r="J19" s="82">
        <v>0</v>
      </c>
      <c r="K19" s="84">
        <v>51367334.240000002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3"/>
  <sheetViews>
    <sheetView topLeftCell="A73" zoomScale="130" zoomScaleNormal="130" workbookViewId="0">
      <selection activeCell="D98" sqref="D98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26" t="s">
        <v>317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8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215" t="s">
        <v>29</v>
      </c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17"/>
    </row>
    <row r="4" spans="1:14" ht="14.1" customHeight="1">
      <c r="A4" s="58"/>
      <c r="B4" s="46" t="s">
        <v>264</v>
      </c>
      <c r="C4" s="59" t="s">
        <v>263</v>
      </c>
      <c r="D4" s="121">
        <v>0.26</v>
      </c>
      <c r="E4" s="121">
        <v>0.26</v>
      </c>
      <c r="F4" s="121">
        <v>0.25</v>
      </c>
      <c r="G4" s="121">
        <v>0.25</v>
      </c>
      <c r="H4" s="121">
        <v>0.25</v>
      </c>
      <c r="I4" s="81">
        <v>0.25</v>
      </c>
      <c r="J4" s="81">
        <v>0.26</v>
      </c>
      <c r="K4" s="103">
        <v>-3.85</v>
      </c>
      <c r="L4" s="83">
        <v>14</v>
      </c>
      <c r="M4" s="84">
        <v>8790190</v>
      </c>
      <c r="N4" s="84">
        <v>2216149.4</v>
      </c>
    </row>
    <row r="5" spans="1:14" ht="14.1" customHeight="1">
      <c r="A5" s="58"/>
      <c r="B5" s="46" t="s">
        <v>311</v>
      </c>
      <c r="C5" s="59" t="s">
        <v>312</v>
      </c>
      <c r="D5" s="121">
        <v>2.93</v>
      </c>
      <c r="E5" s="121">
        <v>2.93</v>
      </c>
      <c r="F5" s="121">
        <v>2.85</v>
      </c>
      <c r="G5" s="121">
        <v>2.89</v>
      </c>
      <c r="H5" s="121">
        <v>2.93</v>
      </c>
      <c r="I5" s="81">
        <v>2.85</v>
      </c>
      <c r="J5" s="81">
        <v>2.93</v>
      </c>
      <c r="K5" s="103">
        <v>-2.73</v>
      </c>
      <c r="L5" s="83">
        <v>326</v>
      </c>
      <c r="M5" s="84">
        <v>119618950</v>
      </c>
      <c r="N5" s="84">
        <v>346180157.11000001</v>
      </c>
    </row>
    <row r="6" spans="1:14" ht="14.1" customHeight="1">
      <c r="A6" s="58"/>
      <c r="B6" s="46" t="s">
        <v>122</v>
      </c>
      <c r="C6" s="59" t="s">
        <v>123</v>
      </c>
      <c r="D6" s="121">
        <v>0.67</v>
      </c>
      <c r="E6" s="121">
        <v>0.67</v>
      </c>
      <c r="F6" s="121">
        <v>0.66</v>
      </c>
      <c r="G6" s="121">
        <v>0.66</v>
      </c>
      <c r="H6" s="121">
        <v>0.66</v>
      </c>
      <c r="I6" s="81">
        <v>0.66</v>
      </c>
      <c r="J6" s="81">
        <v>0.67</v>
      </c>
      <c r="K6" s="103">
        <v>-1.49</v>
      </c>
      <c r="L6" s="83">
        <v>6</v>
      </c>
      <c r="M6" s="84">
        <v>15868942</v>
      </c>
      <c r="N6" s="84">
        <v>10473510.67</v>
      </c>
    </row>
    <row r="7" spans="1:14" ht="14.1" customHeight="1">
      <c r="A7" s="58"/>
      <c r="B7" s="46" t="s">
        <v>219</v>
      </c>
      <c r="C7" s="59" t="s">
        <v>218</v>
      </c>
      <c r="D7" s="121">
        <v>0.24</v>
      </c>
      <c r="E7" s="121">
        <v>0.25</v>
      </c>
      <c r="F7" s="121">
        <v>0.24</v>
      </c>
      <c r="G7" s="121">
        <v>0.24</v>
      </c>
      <c r="H7" s="121">
        <v>0.24</v>
      </c>
      <c r="I7" s="81">
        <v>0.24</v>
      </c>
      <c r="J7" s="81">
        <v>0.24</v>
      </c>
      <c r="K7" s="103">
        <v>0</v>
      </c>
      <c r="L7" s="83">
        <v>14</v>
      </c>
      <c r="M7" s="84">
        <v>29278334</v>
      </c>
      <c r="N7" s="84">
        <v>7027300.1600000001</v>
      </c>
    </row>
    <row r="8" spans="1:14" ht="14.1" customHeight="1">
      <c r="A8" s="58"/>
      <c r="B8" s="46" t="s">
        <v>177</v>
      </c>
      <c r="C8" s="59" t="s">
        <v>178</v>
      </c>
      <c r="D8" s="121">
        <v>0.34</v>
      </c>
      <c r="E8" s="121">
        <v>0.35</v>
      </c>
      <c r="F8" s="121">
        <v>0.34</v>
      </c>
      <c r="G8" s="121">
        <v>0.34</v>
      </c>
      <c r="H8" s="121">
        <v>0.34</v>
      </c>
      <c r="I8" s="81">
        <v>0.34</v>
      </c>
      <c r="J8" s="81">
        <v>0.34</v>
      </c>
      <c r="K8" s="103">
        <v>0</v>
      </c>
      <c r="L8" s="83">
        <v>26</v>
      </c>
      <c r="M8" s="84">
        <v>50086294</v>
      </c>
      <c r="N8" s="84">
        <v>17029439.960000001</v>
      </c>
    </row>
    <row r="9" spans="1:14" ht="14.1" customHeight="1">
      <c r="A9" s="58"/>
      <c r="B9" s="46" t="s">
        <v>224</v>
      </c>
      <c r="C9" s="59" t="s">
        <v>225</v>
      </c>
      <c r="D9" s="121">
        <v>1.0900000000000001</v>
      </c>
      <c r="E9" s="121">
        <v>1.0900000000000001</v>
      </c>
      <c r="F9" s="121">
        <v>1.07</v>
      </c>
      <c r="G9" s="121">
        <v>1.08</v>
      </c>
      <c r="H9" s="121">
        <v>1.0900000000000001</v>
      </c>
      <c r="I9" s="81">
        <v>1.07</v>
      </c>
      <c r="J9" s="81">
        <v>1.0900000000000001</v>
      </c>
      <c r="K9" s="103">
        <v>-1.83</v>
      </c>
      <c r="L9" s="83">
        <v>26</v>
      </c>
      <c r="M9" s="84">
        <v>8377426</v>
      </c>
      <c r="N9" s="84">
        <v>9033184.2799999993</v>
      </c>
    </row>
    <row r="10" spans="1:14" ht="14.1" customHeight="1">
      <c r="A10" s="58"/>
      <c r="B10" s="46" t="s">
        <v>156</v>
      </c>
      <c r="C10" s="59" t="s">
        <v>157</v>
      </c>
      <c r="D10" s="121">
        <v>0.09</v>
      </c>
      <c r="E10" s="121">
        <v>0.09</v>
      </c>
      <c r="F10" s="121">
        <v>0.09</v>
      </c>
      <c r="G10" s="121">
        <v>0.09</v>
      </c>
      <c r="H10" s="121">
        <v>0.09</v>
      </c>
      <c r="I10" s="81">
        <v>0.09</v>
      </c>
      <c r="J10" s="81">
        <v>0.09</v>
      </c>
      <c r="K10" s="103">
        <v>0</v>
      </c>
      <c r="L10" s="83">
        <v>10</v>
      </c>
      <c r="M10" s="84">
        <v>61510000</v>
      </c>
      <c r="N10" s="84">
        <v>5535900</v>
      </c>
    </row>
    <row r="11" spans="1:14" ht="14.1" customHeight="1">
      <c r="A11" s="58"/>
      <c r="B11" s="46" t="s">
        <v>141</v>
      </c>
      <c r="C11" s="59" t="s">
        <v>142</v>
      </c>
      <c r="D11" s="121">
        <v>1.1100000000000001</v>
      </c>
      <c r="E11" s="121">
        <v>1.1100000000000001</v>
      </c>
      <c r="F11" s="121">
        <v>1.1100000000000001</v>
      </c>
      <c r="G11" s="121">
        <v>1.1100000000000001</v>
      </c>
      <c r="H11" s="121">
        <v>1.08</v>
      </c>
      <c r="I11" s="81">
        <v>1.1100000000000001</v>
      </c>
      <c r="J11" s="81">
        <v>1.08</v>
      </c>
      <c r="K11" s="103">
        <v>2.78</v>
      </c>
      <c r="L11" s="83">
        <v>1</v>
      </c>
      <c r="M11" s="84">
        <v>100000</v>
      </c>
      <c r="N11" s="84">
        <v>111000</v>
      </c>
    </row>
    <row r="12" spans="1:14" ht="14.1" customHeight="1">
      <c r="A12" s="58"/>
      <c r="B12" s="46" t="s">
        <v>267</v>
      </c>
      <c r="C12" s="59" t="s">
        <v>266</v>
      </c>
      <c r="D12" s="121">
        <v>0.14000000000000001</v>
      </c>
      <c r="E12" s="121">
        <v>0.15</v>
      </c>
      <c r="F12" s="121">
        <v>0.14000000000000001</v>
      </c>
      <c r="G12" s="121">
        <v>0.14000000000000001</v>
      </c>
      <c r="H12" s="121">
        <v>0.14000000000000001</v>
      </c>
      <c r="I12" s="81">
        <v>0.15</v>
      </c>
      <c r="J12" s="81">
        <v>0.14000000000000001</v>
      </c>
      <c r="K12" s="103">
        <v>7.14</v>
      </c>
      <c r="L12" s="83">
        <v>3</v>
      </c>
      <c r="M12" s="84">
        <v>2100100</v>
      </c>
      <c r="N12" s="84">
        <v>295015</v>
      </c>
    </row>
    <row r="13" spans="1:14" ht="14.1" customHeight="1">
      <c r="A13" s="58"/>
      <c r="B13" s="46" t="s">
        <v>285</v>
      </c>
      <c r="C13" s="59" t="s">
        <v>286</v>
      </c>
      <c r="D13" s="121">
        <v>1.75</v>
      </c>
      <c r="E13" s="121">
        <v>1.75</v>
      </c>
      <c r="F13" s="121">
        <v>1.73</v>
      </c>
      <c r="G13" s="121">
        <v>1.74</v>
      </c>
      <c r="H13" s="121">
        <v>1.74</v>
      </c>
      <c r="I13" s="81">
        <v>1.73</v>
      </c>
      <c r="J13" s="81">
        <v>1.75</v>
      </c>
      <c r="K13" s="103">
        <v>-1.1399999999999999</v>
      </c>
      <c r="L13" s="83">
        <v>193</v>
      </c>
      <c r="M13" s="84">
        <v>403404341</v>
      </c>
      <c r="N13" s="84">
        <v>701287570.37</v>
      </c>
    </row>
    <row r="14" spans="1:14" ht="14.1" customHeight="1">
      <c r="A14" s="58"/>
      <c r="B14" s="46" t="s">
        <v>307</v>
      </c>
      <c r="C14" s="59" t="s">
        <v>308</v>
      </c>
      <c r="D14" s="121">
        <v>3.95</v>
      </c>
      <c r="E14" s="121">
        <v>4</v>
      </c>
      <c r="F14" s="121">
        <v>3.94</v>
      </c>
      <c r="G14" s="121">
        <v>3.95</v>
      </c>
      <c r="H14" s="121">
        <v>3.93</v>
      </c>
      <c r="I14" s="81">
        <v>3.95</v>
      </c>
      <c r="J14" s="81">
        <v>3.95</v>
      </c>
      <c r="K14" s="103">
        <v>0</v>
      </c>
      <c r="L14" s="83">
        <v>91</v>
      </c>
      <c r="M14" s="84">
        <v>30178689</v>
      </c>
      <c r="N14" s="84">
        <v>119309568.26000001</v>
      </c>
    </row>
    <row r="15" spans="1:14" ht="14.1" customHeight="1">
      <c r="A15" s="58"/>
      <c r="B15" s="46" t="s">
        <v>160</v>
      </c>
      <c r="C15" s="59" t="s">
        <v>161</v>
      </c>
      <c r="D15" s="121">
        <v>0.2</v>
      </c>
      <c r="E15" s="121">
        <v>0.2</v>
      </c>
      <c r="F15" s="121">
        <v>0.19</v>
      </c>
      <c r="G15" s="121">
        <v>0.19</v>
      </c>
      <c r="H15" s="121">
        <v>0.19</v>
      </c>
      <c r="I15" s="81">
        <v>0.19</v>
      </c>
      <c r="J15" s="81">
        <v>0.2</v>
      </c>
      <c r="K15" s="103">
        <v>-5</v>
      </c>
      <c r="L15" s="83">
        <v>204</v>
      </c>
      <c r="M15" s="84">
        <v>198476821</v>
      </c>
      <c r="N15" s="84">
        <v>37736445.990000002</v>
      </c>
    </row>
    <row r="16" spans="1:14" ht="14.1" customHeight="1">
      <c r="A16" s="58"/>
      <c r="B16" s="46" t="s">
        <v>246</v>
      </c>
      <c r="C16" s="59" t="s">
        <v>247</v>
      </c>
      <c r="D16" s="121">
        <v>0.65</v>
      </c>
      <c r="E16" s="121">
        <v>0.65</v>
      </c>
      <c r="F16" s="121">
        <v>0.65</v>
      </c>
      <c r="G16" s="121">
        <v>0.65</v>
      </c>
      <c r="H16" s="121">
        <v>0.65</v>
      </c>
      <c r="I16" s="81">
        <v>0.65</v>
      </c>
      <c r="J16" s="81">
        <v>0.65</v>
      </c>
      <c r="K16" s="103">
        <v>0</v>
      </c>
      <c r="L16" s="83">
        <v>1</v>
      </c>
      <c r="M16" s="84">
        <v>30000</v>
      </c>
      <c r="N16" s="84">
        <v>19500</v>
      </c>
    </row>
    <row r="17" spans="1:14" ht="14.1" customHeight="1">
      <c r="A17" s="58"/>
      <c r="B17" s="46" t="s">
        <v>212</v>
      </c>
      <c r="C17" s="59" t="s">
        <v>213</v>
      </c>
      <c r="D17" s="121">
        <v>0.05</v>
      </c>
      <c r="E17" s="121">
        <v>0.05</v>
      </c>
      <c r="F17" s="121">
        <v>0.05</v>
      </c>
      <c r="G17" s="121">
        <v>0.05</v>
      </c>
      <c r="H17" s="121">
        <v>0.05</v>
      </c>
      <c r="I17" s="81">
        <v>0.05</v>
      </c>
      <c r="J17" s="81">
        <v>0.05</v>
      </c>
      <c r="K17" s="103">
        <v>0</v>
      </c>
      <c r="L17" s="83">
        <v>40</v>
      </c>
      <c r="M17" s="84">
        <v>28298796</v>
      </c>
      <c r="N17" s="84">
        <v>1414939.8</v>
      </c>
    </row>
    <row r="18" spans="1:14" ht="14.1" customHeight="1">
      <c r="A18" s="58"/>
      <c r="B18" s="218" t="s">
        <v>89</v>
      </c>
      <c r="C18" s="219"/>
      <c r="D18" s="220"/>
      <c r="E18" s="230"/>
      <c r="F18" s="230"/>
      <c r="G18" s="230"/>
      <c r="H18" s="230"/>
      <c r="I18" s="230"/>
      <c r="J18" s="230"/>
      <c r="K18" s="222"/>
      <c r="L18" s="60">
        <f>SUM(L4:L17)</f>
        <v>955</v>
      </c>
      <c r="M18" s="60">
        <f>SUM(M4:M17)</f>
        <v>956118883</v>
      </c>
      <c r="N18" s="61">
        <f>SUM(N4:N17)</f>
        <v>1257669681</v>
      </c>
    </row>
    <row r="19" spans="1:14" ht="14.1" customHeight="1">
      <c r="A19" s="58"/>
      <c r="B19" s="215" t="s">
        <v>30</v>
      </c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17"/>
    </row>
    <row r="20" spans="1:14" ht="14.1" customHeight="1">
      <c r="A20" s="58"/>
      <c r="B20" s="46" t="s">
        <v>116</v>
      </c>
      <c r="C20" s="59" t="s">
        <v>117</v>
      </c>
      <c r="D20" s="63">
        <v>16.989999999999998</v>
      </c>
      <c r="E20" s="81">
        <v>17</v>
      </c>
      <c r="F20" s="81">
        <v>16.95</v>
      </c>
      <c r="G20" s="81">
        <v>16.989999999999998</v>
      </c>
      <c r="H20" s="81">
        <v>16.96</v>
      </c>
      <c r="I20" s="81">
        <v>16.95</v>
      </c>
      <c r="J20" s="81">
        <v>16.989999999999998</v>
      </c>
      <c r="K20" s="82">
        <v>-0.24</v>
      </c>
      <c r="L20" s="83">
        <v>154</v>
      </c>
      <c r="M20" s="84">
        <v>13391275</v>
      </c>
      <c r="N20" s="84">
        <v>227584717.94999999</v>
      </c>
    </row>
    <row r="21" spans="1:14" ht="14.1" customHeight="1">
      <c r="A21" s="58"/>
      <c r="B21" s="46" t="s">
        <v>222</v>
      </c>
      <c r="C21" s="59" t="s">
        <v>223</v>
      </c>
      <c r="D21" s="63">
        <v>3.7</v>
      </c>
      <c r="E21" s="81">
        <v>3.71</v>
      </c>
      <c r="F21" s="81">
        <v>3.69</v>
      </c>
      <c r="G21" s="81">
        <v>3.7</v>
      </c>
      <c r="H21" s="81">
        <v>3.74</v>
      </c>
      <c r="I21" s="81">
        <v>3.69</v>
      </c>
      <c r="J21" s="81">
        <v>3.7</v>
      </c>
      <c r="K21" s="82">
        <v>-0.27</v>
      </c>
      <c r="L21" s="83">
        <v>12</v>
      </c>
      <c r="M21" s="84">
        <v>349182</v>
      </c>
      <c r="N21" s="84">
        <v>1291973.3999999999</v>
      </c>
    </row>
    <row r="22" spans="1:14" ht="14.1" customHeight="1">
      <c r="A22" s="58"/>
      <c r="B22" s="218" t="s">
        <v>124</v>
      </c>
      <c r="C22" s="219"/>
      <c r="D22" s="220"/>
      <c r="E22" s="230"/>
      <c r="F22" s="230"/>
      <c r="G22" s="230"/>
      <c r="H22" s="230"/>
      <c r="I22" s="230"/>
      <c r="J22" s="230"/>
      <c r="K22" s="222"/>
      <c r="L22" s="62">
        <f>SUM(L20:L21)</f>
        <v>166</v>
      </c>
      <c r="M22" s="60">
        <f>SUM(M20:M21)</f>
        <v>13740457</v>
      </c>
      <c r="N22" s="48">
        <f>SUM(N20:N21)</f>
        <v>228876691.34999999</v>
      </c>
    </row>
    <row r="23" spans="1:14" ht="14.1" customHeight="1">
      <c r="A23" s="58"/>
      <c r="B23" s="215" t="s">
        <v>83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17"/>
    </row>
    <row r="24" spans="1:14" ht="14.1" customHeight="1">
      <c r="A24" s="58"/>
      <c r="B24" s="46" t="s">
        <v>216</v>
      </c>
      <c r="C24" s="59" t="s">
        <v>217</v>
      </c>
      <c r="D24" s="81">
        <v>22.8</v>
      </c>
      <c r="E24" s="81">
        <v>22.8</v>
      </c>
      <c r="F24" s="81">
        <v>22.6</v>
      </c>
      <c r="G24" s="81">
        <v>22.67</v>
      </c>
      <c r="H24" s="81">
        <v>22.79</v>
      </c>
      <c r="I24" s="81">
        <v>22.65</v>
      </c>
      <c r="J24" s="81">
        <v>22.79</v>
      </c>
      <c r="K24" s="82">
        <v>-0.61</v>
      </c>
      <c r="L24" s="83">
        <v>23</v>
      </c>
      <c r="M24" s="84">
        <v>674373</v>
      </c>
      <c r="N24" s="84">
        <v>15291288.800000001</v>
      </c>
    </row>
    <row r="25" spans="1:14" ht="14.1" customHeight="1">
      <c r="A25" s="58"/>
      <c r="B25" s="46" t="s">
        <v>191</v>
      </c>
      <c r="C25" s="59" t="s">
        <v>192</v>
      </c>
      <c r="D25" s="81">
        <v>4.57</v>
      </c>
      <c r="E25" s="121">
        <v>4.57</v>
      </c>
      <c r="F25" s="121">
        <v>4.57</v>
      </c>
      <c r="G25" s="121">
        <v>4.57</v>
      </c>
      <c r="H25" s="81">
        <v>4.57</v>
      </c>
      <c r="I25" s="121">
        <v>4.57</v>
      </c>
      <c r="J25" s="121">
        <v>4.57</v>
      </c>
      <c r="K25" s="122">
        <v>0</v>
      </c>
      <c r="L25" s="119">
        <v>2</v>
      </c>
      <c r="M25" s="120">
        <v>11087</v>
      </c>
      <c r="N25" s="120">
        <v>50667.59</v>
      </c>
    </row>
    <row r="26" spans="1:14" ht="14.1" customHeight="1">
      <c r="A26" s="58"/>
      <c r="B26" s="46" t="s">
        <v>150</v>
      </c>
      <c r="C26" s="59" t="s">
        <v>151</v>
      </c>
      <c r="D26" s="81">
        <v>3.21</v>
      </c>
      <c r="E26" s="81">
        <v>3.21</v>
      </c>
      <c r="F26" s="81">
        <v>3.2</v>
      </c>
      <c r="G26" s="81">
        <v>3.2</v>
      </c>
      <c r="H26" s="81">
        <v>3.21</v>
      </c>
      <c r="I26" s="81">
        <v>3.2</v>
      </c>
      <c r="J26" s="81">
        <v>3.21</v>
      </c>
      <c r="K26" s="82">
        <v>-0.31</v>
      </c>
      <c r="L26" s="83">
        <v>7</v>
      </c>
      <c r="M26" s="84">
        <v>1056212</v>
      </c>
      <c r="N26" s="84">
        <v>3380378.4</v>
      </c>
    </row>
    <row r="27" spans="1:14" ht="14.1" customHeight="1">
      <c r="A27" s="58"/>
      <c r="B27" s="46" t="s">
        <v>199</v>
      </c>
      <c r="C27" s="59" t="s">
        <v>200</v>
      </c>
      <c r="D27" s="81">
        <v>0.7</v>
      </c>
      <c r="E27" s="81">
        <v>0.7</v>
      </c>
      <c r="F27" s="81">
        <v>0.7</v>
      </c>
      <c r="G27" s="81">
        <v>0.7</v>
      </c>
      <c r="H27" s="81">
        <v>0.7</v>
      </c>
      <c r="I27" s="81">
        <v>0.7</v>
      </c>
      <c r="J27" s="81">
        <v>0.7</v>
      </c>
      <c r="K27" s="82">
        <v>0</v>
      </c>
      <c r="L27" s="83">
        <v>1</v>
      </c>
      <c r="M27" s="84">
        <v>16400</v>
      </c>
      <c r="N27" s="84">
        <v>11480</v>
      </c>
    </row>
    <row r="28" spans="1:14" ht="14.1" customHeight="1">
      <c r="A28" s="58"/>
      <c r="B28" s="46" t="s">
        <v>179</v>
      </c>
      <c r="C28" s="59" t="s">
        <v>180</v>
      </c>
      <c r="D28" s="81">
        <v>0.65</v>
      </c>
      <c r="E28" s="81">
        <v>0.65</v>
      </c>
      <c r="F28" s="81">
        <v>0.65</v>
      </c>
      <c r="G28" s="81">
        <v>0.65</v>
      </c>
      <c r="H28" s="81">
        <v>0.65</v>
      </c>
      <c r="I28" s="81">
        <v>0.65</v>
      </c>
      <c r="J28" s="81">
        <v>0.65</v>
      </c>
      <c r="K28" s="82">
        <v>0</v>
      </c>
      <c r="L28" s="83">
        <v>1</v>
      </c>
      <c r="M28" s="84">
        <v>6024</v>
      </c>
      <c r="N28" s="84">
        <v>3915.6</v>
      </c>
    </row>
    <row r="29" spans="1:14" ht="14.1" customHeight="1">
      <c r="A29" s="58"/>
      <c r="B29" s="218" t="s">
        <v>90</v>
      </c>
      <c r="C29" s="219"/>
      <c r="D29" s="220"/>
      <c r="E29" s="230"/>
      <c r="F29" s="230"/>
      <c r="G29" s="230"/>
      <c r="H29" s="230"/>
      <c r="I29" s="230"/>
      <c r="J29" s="230"/>
      <c r="K29" s="222"/>
      <c r="L29" s="65">
        <f>SUM(L24:L28)</f>
        <v>34</v>
      </c>
      <c r="M29" s="65">
        <f>SUM(M24:M28)</f>
        <v>1764096</v>
      </c>
      <c r="N29" s="65">
        <f>SUM(N24:N28)</f>
        <v>18737730.390000001</v>
      </c>
    </row>
    <row r="30" spans="1:14" ht="14.1" customHeight="1">
      <c r="A30" s="58"/>
      <c r="B30" s="215" t="s">
        <v>84</v>
      </c>
      <c r="C30" s="229"/>
      <c r="D30" s="229"/>
      <c r="E30" s="229"/>
      <c r="F30" s="229"/>
      <c r="G30" s="229"/>
      <c r="H30" s="229"/>
      <c r="I30" s="229"/>
      <c r="J30" s="229"/>
      <c r="K30" s="229"/>
      <c r="L30" s="229"/>
      <c r="M30" s="229"/>
      <c r="N30" s="217"/>
    </row>
    <row r="31" spans="1:14" ht="14.1" customHeight="1">
      <c r="A31" s="58"/>
      <c r="B31" s="46" t="s">
        <v>129</v>
      </c>
      <c r="C31" s="59" t="s">
        <v>130</v>
      </c>
      <c r="D31" s="121">
        <v>6.18</v>
      </c>
      <c r="E31" s="121">
        <v>6.2</v>
      </c>
      <c r="F31" s="121">
        <v>6.18</v>
      </c>
      <c r="G31" s="121">
        <v>6.19</v>
      </c>
      <c r="H31" s="121">
        <v>6.19</v>
      </c>
      <c r="I31" s="121">
        <v>6.18</v>
      </c>
      <c r="J31" s="121">
        <v>6.18</v>
      </c>
      <c r="K31" s="122">
        <v>0</v>
      </c>
      <c r="L31" s="119">
        <v>48</v>
      </c>
      <c r="M31" s="120">
        <v>8299881</v>
      </c>
      <c r="N31" s="120">
        <v>51367334.240000002</v>
      </c>
    </row>
    <row r="32" spans="1:14" ht="14.1" customHeight="1">
      <c r="A32" s="58"/>
      <c r="B32" s="46" t="s">
        <v>272</v>
      </c>
      <c r="C32" s="59" t="s">
        <v>271</v>
      </c>
      <c r="D32" s="121">
        <v>2.5</v>
      </c>
      <c r="E32" s="121">
        <v>2.5</v>
      </c>
      <c r="F32" s="121">
        <v>2.5</v>
      </c>
      <c r="G32" s="121">
        <v>2.5</v>
      </c>
      <c r="H32" s="121">
        <v>2.5</v>
      </c>
      <c r="I32" s="121">
        <v>2.5</v>
      </c>
      <c r="J32" s="121">
        <v>2.5</v>
      </c>
      <c r="K32" s="122">
        <v>0</v>
      </c>
      <c r="L32" s="119">
        <v>2</v>
      </c>
      <c r="M32" s="120">
        <v>100169</v>
      </c>
      <c r="N32" s="120">
        <v>250422.5</v>
      </c>
    </row>
    <row r="33" spans="1:14" ht="14.1" customHeight="1">
      <c r="A33" s="58"/>
      <c r="B33" s="46" t="s">
        <v>309</v>
      </c>
      <c r="C33" s="59" t="s">
        <v>310</v>
      </c>
      <c r="D33" s="121">
        <v>2.2999999999999998</v>
      </c>
      <c r="E33" s="121">
        <v>2.2999999999999998</v>
      </c>
      <c r="F33" s="121">
        <v>2.19</v>
      </c>
      <c r="G33" s="121">
        <v>2.19</v>
      </c>
      <c r="H33" s="121">
        <v>2.2999999999999998</v>
      </c>
      <c r="I33" s="121">
        <v>2.19</v>
      </c>
      <c r="J33" s="121">
        <v>2.2999999999999998</v>
      </c>
      <c r="K33" s="122">
        <v>-4.78</v>
      </c>
      <c r="L33" s="119">
        <v>2</v>
      </c>
      <c r="M33" s="120">
        <v>159153</v>
      </c>
      <c r="N33" s="120">
        <v>348734.38</v>
      </c>
    </row>
    <row r="34" spans="1:14" ht="14.1" customHeight="1">
      <c r="A34" s="58"/>
      <c r="B34" s="46" t="s">
        <v>183</v>
      </c>
      <c r="C34" s="59" t="s">
        <v>184</v>
      </c>
      <c r="D34" s="121">
        <v>1.28</v>
      </c>
      <c r="E34" s="121">
        <v>1.28</v>
      </c>
      <c r="F34" s="121">
        <v>1.28</v>
      </c>
      <c r="G34" s="121">
        <v>1.28</v>
      </c>
      <c r="H34" s="121">
        <v>1.28</v>
      </c>
      <c r="I34" s="121">
        <v>1.28</v>
      </c>
      <c r="J34" s="121">
        <v>1.28</v>
      </c>
      <c r="K34" s="122">
        <v>0</v>
      </c>
      <c r="L34" s="119">
        <v>2</v>
      </c>
      <c r="M34" s="120">
        <v>25000</v>
      </c>
      <c r="N34" s="120">
        <v>32000</v>
      </c>
    </row>
    <row r="35" spans="1:14" ht="14.1" customHeight="1">
      <c r="A35" s="58"/>
      <c r="B35" s="46" t="s">
        <v>189</v>
      </c>
      <c r="C35" s="59" t="s">
        <v>190</v>
      </c>
      <c r="D35" s="121">
        <v>2.5299999999999998</v>
      </c>
      <c r="E35" s="121">
        <v>2.5299999999999998</v>
      </c>
      <c r="F35" s="121">
        <v>2.5299999999999998</v>
      </c>
      <c r="G35" s="121">
        <v>2.5299999999999998</v>
      </c>
      <c r="H35" s="121">
        <v>2.5499999999999998</v>
      </c>
      <c r="I35" s="121">
        <v>2.5299999999999998</v>
      </c>
      <c r="J35" s="121">
        <v>2.54</v>
      </c>
      <c r="K35" s="122">
        <v>-0.39</v>
      </c>
      <c r="L35" s="119">
        <v>1</v>
      </c>
      <c r="M35" s="120">
        <v>7435</v>
      </c>
      <c r="N35" s="120">
        <v>18810.55</v>
      </c>
    </row>
    <row r="36" spans="1:14" ht="14.1" customHeight="1">
      <c r="A36" s="58"/>
      <c r="B36" s="46" t="s">
        <v>255</v>
      </c>
      <c r="C36" s="59" t="s">
        <v>256</v>
      </c>
      <c r="D36" s="121">
        <v>2.44</v>
      </c>
      <c r="E36" s="121">
        <v>2.44</v>
      </c>
      <c r="F36" s="121">
        <v>2.4300000000000002</v>
      </c>
      <c r="G36" s="121">
        <v>2.44</v>
      </c>
      <c r="H36" s="121">
        <v>2.44</v>
      </c>
      <c r="I36" s="121">
        <v>2.44</v>
      </c>
      <c r="J36" s="121">
        <v>2.44</v>
      </c>
      <c r="K36" s="122">
        <v>0</v>
      </c>
      <c r="L36" s="119">
        <v>11</v>
      </c>
      <c r="M36" s="120">
        <v>1265254</v>
      </c>
      <c r="N36" s="120">
        <v>3086144.85</v>
      </c>
    </row>
    <row r="37" spans="1:14" ht="14.1" customHeight="1">
      <c r="A37" s="58"/>
      <c r="B37" s="46" t="s">
        <v>181</v>
      </c>
      <c r="C37" s="59" t="s">
        <v>182</v>
      </c>
      <c r="D37" s="121">
        <v>5.4</v>
      </c>
      <c r="E37" s="121">
        <v>5.4</v>
      </c>
      <c r="F37" s="121">
        <v>5.4</v>
      </c>
      <c r="G37" s="121">
        <v>5.4</v>
      </c>
      <c r="H37" s="121">
        <v>5.4</v>
      </c>
      <c r="I37" s="121">
        <v>5.4</v>
      </c>
      <c r="J37" s="121">
        <v>5.4</v>
      </c>
      <c r="K37" s="122">
        <v>0</v>
      </c>
      <c r="L37" s="119">
        <v>7</v>
      </c>
      <c r="M37" s="120">
        <v>750000</v>
      </c>
      <c r="N37" s="120">
        <v>4050000</v>
      </c>
    </row>
    <row r="38" spans="1:14" ht="14.1" customHeight="1">
      <c r="A38" s="58"/>
      <c r="B38" s="46" t="s">
        <v>167</v>
      </c>
      <c r="C38" s="59" t="s">
        <v>136</v>
      </c>
      <c r="D38" s="121">
        <v>2.2000000000000002</v>
      </c>
      <c r="E38" s="121">
        <v>2.25</v>
      </c>
      <c r="F38" s="121">
        <v>2.2000000000000002</v>
      </c>
      <c r="G38" s="121">
        <v>2.25</v>
      </c>
      <c r="H38" s="121">
        <v>2.2000000000000002</v>
      </c>
      <c r="I38" s="121">
        <v>2.25</v>
      </c>
      <c r="J38" s="121">
        <v>2.2000000000000002</v>
      </c>
      <c r="K38" s="122">
        <v>2.27</v>
      </c>
      <c r="L38" s="119">
        <v>15</v>
      </c>
      <c r="M38" s="120">
        <v>4986271</v>
      </c>
      <c r="N38" s="120">
        <v>11197638.25</v>
      </c>
    </row>
    <row r="39" spans="1:14" ht="14.1" customHeight="1">
      <c r="A39" s="58"/>
      <c r="B39" s="218" t="s">
        <v>91</v>
      </c>
      <c r="C39" s="219"/>
      <c r="D39" s="220"/>
      <c r="E39" s="230"/>
      <c r="F39" s="230"/>
      <c r="G39" s="230"/>
      <c r="H39" s="230"/>
      <c r="I39" s="230"/>
      <c r="J39" s="230"/>
      <c r="K39" s="222"/>
      <c r="L39" s="65">
        <f>SUM(L31:L38)</f>
        <v>88</v>
      </c>
      <c r="M39" s="65">
        <f>SUM(M31:M38)</f>
        <v>15593163</v>
      </c>
      <c r="N39" s="65">
        <f>SUM(N31:N38)</f>
        <v>70351084.770000011</v>
      </c>
    </row>
    <row r="40" spans="1:14" ht="13.5" customHeight="1">
      <c r="A40" s="58"/>
      <c r="B40" s="215" t="s">
        <v>31</v>
      </c>
      <c r="C40" s="229"/>
      <c r="D40" s="229"/>
      <c r="E40" s="229"/>
      <c r="F40" s="229"/>
      <c r="G40" s="229"/>
      <c r="H40" s="229"/>
      <c r="I40" s="229"/>
      <c r="J40" s="229"/>
      <c r="K40" s="229"/>
      <c r="L40" s="229"/>
      <c r="M40" s="229"/>
      <c r="N40" s="217"/>
    </row>
    <row r="41" spans="1:14" ht="14.1" customHeight="1">
      <c r="A41" s="58"/>
      <c r="B41" s="46" t="s">
        <v>152</v>
      </c>
      <c r="C41" s="59" t="s">
        <v>153</v>
      </c>
      <c r="D41" s="121">
        <v>12</v>
      </c>
      <c r="E41" s="121">
        <v>12</v>
      </c>
      <c r="F41" s="121">
        <v>11.81</v>
      </c>
      <c r="G41" s="121">
        <v>11.99</v>
      </c>
      <c r="H41" s="121">
        <v>12</v>
      </c>
      <c r="I41" s="121">
        <v>11.81</v>
      </c>
      <c r="J41" s="121">
        <v>12</v>
      </c>
      <c r="K41" s="122">
        <v>-1.58</v>
      </c>
      <c r="L41" s="119">
        <v>11</v>
      </c>
      <c r="M41" s="120">
        <v>229004</v>
      </c>
      <c r="N41" s="120">
        <v>2744683.1</v>
      </c>
    </row>
    <row r="42" spans="1:14" ht="14.1" customHeight="1">
      <c r="A42" s="58"/>
      <c r="B42" s="46" t="s">
        <v>111</v>
      </c>
      <c r="C42" s="59" t="s">
        <v>110</v>
      </c>
      <c r="D42" s="121">
        <v>9.3699999999999992</v>
      </c>
      <c r="E42" s="121">
        <v>9.3699999999999992</v>
      </c>
      <c r="F42" s="121">
        <v>9.3699999999999992</v>
      </c>
      <c r="G42" s="121">
        <v>9.3699999999999992</v>
      </c>
      <c r="H42" s="121">
        <v>9.3699999999999992</v>
      </c>
      <c r="I42" s="121">
        <v>9.3699999999999992</v>
      </c>
      <c r="J42" s="121">
        <v>9.3699999999999992</v>
      </c>
      <c r="K42" s="122">
        <v>0</v>
      </c>
      <c r="L42" s="119">
        <v>1</v>
      </c>
      <c r="M42" s="120">
        <v>5000</v>
      </c>
      <c r="N42" s="120">
        <v>46850</v>
      </c>
    </row>
    <row r="43" spans="1:14" ht="14.1" customHeight="1">
      <c r="A43" s="58"/>
      <c r="B43" s="218" t="s">
        <v>92</v>
      </c>
      <c r="C43" s="219"/>
      <c r="D43" s="220"/>
      <c r="E43" s="230"/>
      <c r="F43" s="230"/>
      <c r="G43" s="230"/>
      <c r="H43" s="230"/>
      <c r="I43" s="230"/>
      <c r="J43" s="230"/>
      <c r="K43" s="222"/>
      <c r="L43" s="64">
        <f>SUM(L41:L42)</f>
        <v>12</v>
      </c>
      <c r="M43" s="61">
        <f>SUM(M41:M42)</f>
        <v>234004</v>
      </c>
      <c r="N43" s="61">
        <f>SUM(N41:N42)</f>
        <v>2791533.1</v>
      </c>
    </row>
    <row r="44" spans="1:14" ht="14.1" customHeight="1">
      <c r="A44" s="58"/>
      <c r="B44" s="215" t="s">
        <v>85</v>
      </c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17"/>
    </row>
    <row r="45" spans="1:14" ht="14.1" customHeight="1">
      <c r="A45" s="58"/>
      <c r="B45" s="46" t="s">
        <v>251</v>
      </c>
      <c r="C45" s="59" t="s">
        <v>252</v>
      </c>
      <c r="D45" s="63">
        <v>10</v>
      </c>
      <c r="E45" s="63">
        <v>10</v>
      </c>
      <c r="F45" s="63">
        <v>9.89</v>
      </c>
      <c r="G45" s="63">
        <v>9.9499999999999993</v>
      </c>
      <c r="H45" s="63">
        <v>9.84</v>
      </c>
      <c r="I45" s="95">
        <v>10</v>
      </c>
      <c r="J45" s="95">
        <v>9.89</v>
      </c>
      <c r="K45" s="98">
        <v>1.1100000000000001</v>
      </c>
      <c r="L45" s="99">
        <v>14</v>
      </c>
      <c r="M45" s="100">
        <v>147792</v>
      </c>
      <c r="N45" s="100">
        <v>1470108.85</v>
      </c>
    </row>
    <row r="46" spans="1:14" ht="14.1" customHeight="1">
      <c r="A46" s="58"/>
      <c r="B46" s="46" t="s">
        <v>201</v>
      </c>
      <c r="C46" s="59" t="s">
        <v>202</v>
      </c>
      <c r="D46" s="63">
        <v>4.67</v>
      </c>
      <c r="E46" s="63">
        <v>4.67</v>
      </c>
      <c r="F46" s="63">
        <v>4.67</v>
      </c>
      <c r="G46" s="63">
        <v>4.67</v>
      </c>
      <c r="H46" s="63">
        <v>4.7</v>
      </c>
      <c r="I46" s="95">
        <v>4.67</v>
      </c>
      <c r="J46" s="95">
        <v>4.7</v>
      </c>
      <c r="K46" s="98">
        <v>-0.64</v>
      </c>
      <c r="L46" s="99">
        <v>1</v>
      </c>
      <c r="M46" s="100">
        <v>2128</v>
      </c>
      <c r="N46" s="100">
        <v>9937.76</v>
      </c>
    </row>
    <row r="47" spans="1:14" ht="14.1" customHeight="1">
      <c r="A47" s="58"/>
      <c r="B47" s="46" t="s">
        <v>87</v>
      </c>
      <c r="C47" s="59" t="s">
        <v>43</v>
      </c>
      <c r="D47" s="63">
        <v>0.38</v>
      </c>
      <c r="E47" s="63">
        <v>0.38</v>
      </c>
      <c r="F47" s="63">
        <v>0.37</v>
      </c>
      <c r="G47" s="63">
        <v>0.38</v>
      </c>
      <c r="H47" s="63">
        <v>0.37</v>
      </c>
      <c r="I47" s="95">
        <v>0.37</v>
      </c>
      <c r="J47" s="95">
        <v>0.37</v>
      </c>
      <c r="K47" s="98">
        <v>0</v>
      </c>
      <c r="L47" s="99">
        <v>2</v>
      </c>
      <c r="M47" s="100">
        <v>20000</v>
      </c>
      <c r="N47" s="100">
        <v>7500</v>
      </c>
    </row>
    <row r="48" spans="1:14" ht="14.1" customHeight="1">
      <c r="A48" s="58"/>
      <c r="B48" s="218" t="s">
        <v>207</v>
      </c>
      <c r="C48" s="219"/>
      <c r="D48" s="220"/>
      <c r="E48" s="230"/>
      <c r="F48" s="230"/>
      <c r="G48" s="230"/>
      <c r="H48" s="230"/>
      <c r="I48" s="230"/>
      <c r="J48" s="230"/>
      <c r="K48" s="222"/>
      <c r="L48" s="64">
        <f>SUM(L45:L47)</f>
        <v>17</v>
      </c>
      <c r="M48" s="61">
        <f>SUM(M45:M47)</f>
        <v>169920</v>
      </c>
      <c r="N48" s="61">
        <f>SUM(N45:N47)</f>
        <v>1487546.61</v>
      </c>
    </row>
    <row r="49" spans="1:14" s="52" customFormat="1" ht="14.1" customHeight="1">
      <c r="B49" s="66" t="s">
        <v>32</v>
      </c>
      <c r="C49" s="223"/>
      <c r="D49" s="231"/>
      <c r="E49" s="231"/>
      <c r="F49" s="231"/>
      <c r="G49" s="231"/>
      <c r="H49" s="231"/>
      <c r="I49" s="231"/>
      <c r="J49" s="231"/>
      <c r="K49" s="225"/>
      <c r="L49" s="67">
        <f>L48+L43+L39+L29+L22+L18</f>
        <v>1272</v>
      </c>
      <c r="M49" s="67">
        <f>M48+M43+M39+M29+M22+M18</f>
        <v>987620523</v>
      </c>
      <c r="N49" s="67">
        <f>N48+N43+N39+N29+N22+N18</f>
        <v>1579914267.22</v>
      </c>
    </row>
    <row r="50" spans="1:14" s="52" customFormat="1" ht="22.5" customHeight="1">
      <c r="A50" s="51"/>
      <c r="B50" s="226" t="s">
        <v>315</v>
      </c>
      <c r="C50" s="227"/>
      <c r="D50" s="227"/>
      <c r="E50" s="227"/>
      <c r="F50" s="227"/>
      <c r="G50" s="227"/>
      <c r="H50" s="227"/>
      <c r="I50" s="227"/>
      <c r="J50" s="227"/>
      <c r="K50" s="227"/>
      <c r="L50" s="227"/>
      <c r="M50" s="227"/>
      <c r="N50" s="228"/>
    </row>
    <row r="51" spans="1:14" s="52" customFormat="1" ht="48" customHeight="1">
      <c r="B51" s="53" t="s">
        <v>15</v>
      </c>
      <c r="C51" s="54" t="s">
        <v>20</v>
      </c>
      <c r="D51" s="54" t="s">
        <v>21</v>
      </c>
      <c r="E51" s="54" t="s">
        <v>22</v>
      </c>
      <c r="F51" s="54" t="s">
        <v>23</v>
      </c>
      <c r="G51" s="54" t="s">
        <v>24</v>
      </c>
      <c r="H51" s="54" t="s">
        <v>25</v>
      </c>
      <c r="I51" s="54" t="s">
        <v>19</v>
      </c>
      <c r="J51" s="54" t="s">
        <v>26</v>
      </c>
      <c r="K51" s="55" t="s">
        <v>27</v>
      </c>
      <c r="L51" s="56" t="s">
        <v>28</v>
      </c>
      <c r="M51" s="56" t="s">
        <v>18</v>
      </c>
      <c r="N51" s="57" t="s">
        <v>7</v>
      </c>
    </row>
    <row r="52" spans="1:14" s="52" customFormat="1" ht="15.95" customHeight="1">
      <c r="B52" s="215" t="s">
        <v>29</v>
      </c>
      <c r="C52" s="229"/>
      <c r="D52" s="229"/>
      <c r="E52" s="229"/>
      <c r="F52" s="229"/>
      <c r="G52" s="229"/>
      <c r="H52" s="229"/>
      <c r="I52" s="229"/>
      <c r="J52" s="229"/>
      <c r="K52" s="229"/>
      <c r="L52" s="229"/>
      <c r="M52" s="229"/>
      <c r="N52" s="217"/>
    </row>
    <row r="53" spans="1:14" ht="15.95" customHeight="1">
      <c r="A53" s="58"/>
      <c r="B53" s="46" t="s">
        <v>229</v>
      </c>
      <c r="C53" s="59" t="s">
        <v>228</v>
      </c>
      <c r="D53" s="121">
        <v>0.2</v>
      </c>
      <c r="E53" s="121">
        <v>0.2</v>
      </c>
      <c r="F53" s="121">
        <v>0.2</v>
      </c>
      <c r="G53" s="121">
        <v>0.2</v>
      </c>
      <c r="H53" s="121">
        <v>0.2</v>
      </c>
      <c r="I53" s="121">
        <v>0.2</v>
      </c>
      <c r="J53" s="121">
        <v>0.2</v>
      </c>
      <c r="K53" s="122">
        <v>0</v>
      </c>
      <c r="L53" s="119">
        <v>3</v>
      </c>
      <c r="M53" s="120">
        <v>140655</v>
      </c>
      <c r="N53" s="120">
        <v>28131</v>
      </c>
    </row>
    <row r="54" spans="1:14" ht="15.95" customHeight="1">
      <c r="A54" s="58"/>
      <c r="B54" s="46" t="s">
        <v>158</v>
      </c>
      <c r="C54" s="59" t="s">
        <v>159</v>
      </c>
      <c r="D54" s="121">
        <v>0.1</v>
      </c>
      <c r="E54" s="121">
        <v>0.1</v>
      </c>
      <c r="F54" s="121">
        <v>0.1</v>
      </c>
      <c r="G54" s="121">
        <v>0.1</v>
      </c>
      <c r="H54" s="121">
        <v>0.1</v>
      </c>
      <c r="I54" s="121">
        <v>0.1</v>
      </c>
      <c r="J54" s="121">
        <v>0.1</v>
      </c>
      <c r="K54" s="122">
        <v>0</v>
      </c>
      <c r="L54" s="119">
        <v>3</v>
      </c>
      <c r="M54" s="120">
        <v>54075</v>
      </c>
      <c r="N54" s="120">
        <v>5407.5</v>
      </c>
    </row>
    <row r="55" spans="1:14" ht="15.95" customHeight="1">
      <c r="A55" s="58"/>
      <c r="B55" s="46" t="s">
        <v>197</v>
      </c>
      <c r="C55" s="59" t="s">
        <v>198</v>
      </c>
      <c r="D55" s="121">
        <v>0.59</v>
      </c>
      <c r="E55" s="121">
        <v>0.59</v>
      </c>
      <c r="F55" s="121">
        <v>0.56999999999999995</v>
      </c>
      <c r="G55" s="121">
        <v>0.56999999999999995</v>
      </c>
      <c r="H55" s="121">
        <v>0.59</v>
      </c>
      <c r="I55" s="121">
        <v>0.56999999999999995</v>
      </c>
      <c r="J55" s="121">
        <v>0.59</v>
      </c>
      <c r="K55" s="122">
        <v>-3.39</v>
      </c>
      <c r="L55" s="119">
        <v>5</v>
      </c>
      <c r="M55" s="120">
        <v>3200000</v>
      </c>
      <c r="N55" s="120">
        <v>1827000</v>
      </c>
    </row>
    <row r="56" spans="1:14" ht="15.95" customHeight="1">
      <c r="A56" s="58"/>
      <c r="B56" s="46" t="s">
        <v>193</v>
      </c>
      <c r="C56" s="59" t="s">
        <v>194</v>
      </c>
      <c r="D56" s="121">
        <v>1.01</v>
      </c>
      <c r="E56" s="121">
        <v>1.01</v>
      </c>
      <c r="F56" s="121">
        <v>1.01</v>
      </c>
      <c r="G56" s="121">
        <v>1.01</v>
      </c>
      <c r="H56" s="121">
        <v>1.01</v>
      </c>
      <c r="I56" s="121">
        <v>1.01</v>
      </c>
      <c r="J56" s="121">
        <v>1.01</v>
      </c>
      <c r="K56" s="122">
        <v>0</v>
      </c>
      <c r="L56" s="119">
        <v>1</v>
      </c>
      <c r="M56" s="120">
        <v>40000000</v>
      </c>
      <c r="N56" s="120">
        <v>40400000</v>
      </c>
    </row>
    <row r="57" spans="1:14" ht="15.95" customHeight="1">
      <c r="A57" s="58"/>
      <c r="B57" s="218" t="s">
        <v>89</v>
      </c>
      <c r="C57" s="219"/>
      <c r="D57" s="220"/>
      <c r="E57" s="230"/>
      <c r="F57" s="230"/>
      <c r="G57" s="230"/>
      <c r="H57" s="230"/>
      <c r="I57" s="230"/>
      <c r="J57" s="230"/>
      <c r="K57" s="222"/>
      <c r="L57" s="65">
        <f>SUM(L53:L56)</f>
        <v>12</v>
      </c>
      <c r="M57" s="65">
        <f>SUM(M53:M56)</f>
        <v>43394730</v>
      </c>
      <c r="N57" s="65">
        <f>SUM(N53:N56)</f>
        <v>42260538.5</v>
      </c>
    </row>
    <row r="58" spans="1:14" ht="15.95" customHeight="1">
      <c r="A58" s="58"/>
      <c r="B58" s="215" t="s">
        <v>94</v>
      </c>
      <c r="C58" s="229"/>
      <c r="D58" s="229"/>
      <c r="E58" s="229"/>
      <c r="F58" s="229"/>
      <c r="G58" s="229"/>
      <c r="H58" s="229"/>
      <c r="I58" s="229"/>
      <c r="J58" s="229"/>
      <c r="K58" s="229"/>
      <c r="L58" s="229"/>
      <c r="M58" s="229"/>
      <c r="N58" s="217"/>
    </row>
    <row r="59" spans="1:14" ht="15.95" customHeight="1">
      <c r="A59" s="58"/>
      <c r="B59" s="46" t="s">
        <v>261</v>
      </c>
      <c r="C59" s="59" t="s">
        <v>262</v>
      </c>
      <c r="D59" s="81">
        <v>4.5</v>
      </c>
      <c r="E59" s="81">
        <v>4.5</v>
      </c>
      <c r="F59" s="121">
        <v>4.5</v>
      </c>
      <c r="G59" s="121">
        <v>4.5</v>
      </c>
      <c r="H59" s="81">
        <v>4.7</v>
      </c>
      <c r="I59" s="81">
        <v>4.5</v>
      </c>
      <c r="J59" s="81">
        <v>4.7</v>
      </c>
      <c r="K59" s="82">
        <v>-4.26</v>
      </c>
      <c r="L59" s="83">
        <v>1</v>
      </c>
      <c r="M59" s="84">
        <v>5000</v>
      </c>
      <c r="N59" s="84">
        <v>22500</v>
      </c>
    </row>
    <row r="60" spans="1:14" ht="15.95" customHeight="1">
      <c r="A60" s="58"/>
      <c r="B60" s="218" t="s">
        <v>265</v>
      </c>
      <c r="C60" s="219"/>
      <c r="D60" s="220"/>
      <c r="E60" s="230"/>
      <c r="F60" s="230"/>
      <c r="G60" s="230"/>
      <c r="H60" s="230"/>
      <c r="I60" s="230"/>
      <c r="J60" s="230"/>
      <c r="K60" s="222"/>
      <c r="L60" s="65">
        <f>SUM(L59:L59)</f>
        <v>1</v>
      </c>
      <c r="M60" s="65">
        <f>SUM(M59:M59)</f>
        <v>5000</v>
      </c>
      <c r="N60" s="65">
        <f>SUM(N59:N59)</f>
        <v>22500</v>
      </c>
    </row>
    <row r="61" spans="1:14" ht="15.95" customHeight="1">
      <c r="A61" s="58"/>
      <c r="B61" s="215" t="s">
        <v>83</v>
      </c>
      <c r="C61" s="229"/>
      <c r="D61" s="229"/>
      <c r="E61" s="229"/>
      <c r="F61" s="229"/>
      <c r="G61" s="229"/>
      <c r="H61" s="229"/>
      <c r="I61" s="229"/>
      <c r="J61" s="229"/>
      <c r="K61" s="229"/>
      <c r="L61" s="229"/>
      <c r="M61" s="229"/>
      <c r="N61" s="217"/>
    </row>
    <row r="62" spans="1:14" ht="15.95" customHeight="1">
      <c r="A62" s="58"/>
      <c r="B62" s="46" t="s">
        <v>33</v>
      </c>
      <c r="C62" s="59" t="s">
        <v>34</v>
      </c>
      <c r="D62" s="121">
        <v>1.7</v>
      </c>
      <c r="E62" s="121">
        <v>1.7</v>
      </c>
      <c r="F62" s="121">
        <v>1.7</v>
      </c>
      <c r="G62" s="121">
        <v>1.7</v>
      </c>
      <c r="H62" s="121">
        <v>1.7</v>
      </c>
      <c r="I62" s="121">
        <v>1.7</v>
      </c>
      <c r="J62" s="121">
        <v>1.7</v>
      </c>
      <c r="K62" s="122">
        <v>0</v>
      </c>
      <c r="L62" s="119">
        <v>1</v>
      </c>
      <c r="M62" s="120">
        <v>414</v>
      </c>
      <c r="N62" s="120">
        <v>703.8</v>
      </c>
    </row>
    <row r="63" spans="1:14" ht="15.95" customHeight="1">
      <c r="A63" s="58"/>
      <c r="B63" s="218" t="s">
        <v>91</v>
      </c>
      <c r="C63" s="219"/>
      <c r="D63" s="220"/>
      <c r="E63" s="230"/>
      <c r="F63" s="230"/>
      <c r="G63" s="230"/>
      <c r="H63" s="230"/>
      <c r="I63" s="230"/>
      <c r="J63" s="230"/>
      <c r="K63" s="222"/>
      <c r="L63" s="65">
        <f>SUM(L62:L62)</f>
        <v>1</v>
      </c>
      <c r="M63" s="65">
        <f>SUM(M62:M62)</f>
        <v>414</v>
      </c>
      <c r="N63" s="65">
        <f>SUM(N62:N62)</f>
        <v>703.8</v>
      </c>
    </row>
    <row r="64" spans="1:14" ht="15.95" customHeight="1">
      <c r="A64" s="58"/>
      <c r="B64" s="215" t="s">
        <v>84</v>
      </c>
      <c r="C64" s="229"/>
      <c r="D64" s="229"/>
      <c r="E64" s="229"/>
      <c r="F64" s="229"/>
      <c r="G64" s="229"/>
      <c r="H64" s="229"/>
      <c r="I64" s="229"/>
      <c r="J64" s="229"/>
      <c r="K64" s="229"/>
      <c r="L64" s="229"/>
      <c r="M64" s="229"/>
      <c r="N64" s="217"/>
    </row>
    <row r="65" spans="1:14" ht="15.95" customHeight="1">
      <c r="A65" s="58"/>
      <c r="B65" s="46" t="s">
        <v>35</v>
      </c>
      <c r="C65" s="59" t="s">
        <v>36</v>
      </c>
      <c r="D65" s="86">
        <v>2.99</v>
      </c>
      <c r="E65" s="86">
        <v>2.99</v>
      </c>
      <c r="F65" s="86">
        <v>2.85</v>
      </c>
      <c r="G65" s="86">
        <v>2.91</v>
      </c>
      <c r="H65" s="86">
        <v>2.98</v>
      </c>
      <c r="I65" s="86">
        <v>2.95</v>
      </c>
      <c r="J65" s="86">
        <v>2.99</v>
      </c>
      <c r="K65" s="91">
        <v>-1.34</v>
      </c>
      <c r="L65" s="92">
        <v>32</v>
      </c>
      <c r="M65" s="93">
        <v>2822863</v>
      </c>
      <c r="N65" s="93">
        <v>8207992.5700000003</v>
      </c>
    </row>
    <row r="66" spans="1:14" ht="15.95" customHeight="1">
      <c r="A66" s="58"/>
      <c r="B66" s="218" t="s">
        <v>91</v>
      </c>
      <c r="C66" s="219"/>
      <c r="D66" s="220"/>
      <c r="E66" s="230"/>
      <c r="F66" s="230"/>
      <c r="G66" s="230"/>
      <c r="H66" s="230"/>
      <c r="I66" s="230"/>
      <c r="J66" s="230"/>
      <c r="K66" s="222"/>
      <c r="L66" s="65">
        <f>SUM(L65:L65)</f>
        <v>32</v>
      </c>
      <c r="M66" s="65">
        <f>SUM(M65:M65)</f>
        <v>2822863</v>
      </c>
      <c r="N66" s="65">
        <f>SUM(N65:N65)</f>
        <v>8207992.5700000003</v>
      </c>
    </row>
    <row r="67" spans="1:14" ht="15.95" customHeight="1">
      <c r="A67" s="58"/>
      <c r="B67" s="215" t="s">
        <v>31</v>
      </c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7"/>
    </row>
    <row r="68" spans="1:14" ht="15.95" customHeight="1">
      <c r="A68" s="58"/>
      <c r="B68" s="46" t="s">
        <v>143</v>
      </c>
      <c r="C68" s="59" t="s">
        <v>144</v>
      </c>
      <c r="D68" s="86">
        <v>28.5</v>
      </c>
      <c r="E68" s="86">
        <v>28.5</v>
      </c>
      <c r="F68" s="86">
        <v>28.5</v>
      </c>
      <c r="G68" s="86">
        <v>28.5</v>
      </c>
      <c r="H68" s="81">
        <v>29</v>
      </c>
      <c r="I68" s="86">
        <v>28.5</v>
      </c>
      <c r="J68" s="81">
        <v>29</v>
      </c>
      <c r="K68" s="82">
        <v>-1.72</v>
      </c>
      <c r="L68" s="83">
        <v>1</v>
      </c>
      <c r="M68" s="84">
        <v>9625</v>
      </c>
      <c r="N68" s="84">
        <v>274312.5</v>
      </c>
    </row>
    <row r="69" spans="1:14" ht="15.95" customHeight="1">
      <c r="A69" s="58"/>
      <c r="B69" s="218" t="s">
        <v>92</v>
      </c>
      <c r="C69" s="219"/>
      <c r="D69" s="220"/>
      <c r="E69" s="221"/>
      <c r="F69" s="221"/>
      <c r="G69" s="221"/>
      <c r="H69" s="221"/>
      <c r="I69" s="221"/>
      <c r="J69" s="221"/>
      <c r="K69" s="222"/>
      <c r="L69" s="65">
        <f>L68</f>
        <v>1</v>
      </c>
      <c r="M69" s="65">
        <f t="shared" ref="M69:N69" si="0">M68</f>
        <v>9625</v>
      </c>
      <c r="N69" s="65">
        <f t="shared" si="0"/>
        <v>274312.5</v>
      </c>
    </row>
    <row r="70" spans="1:14" s="52" customFormat="1" ht="15.95" customHeight="1">
      <c r="B70" s="66" t="s">
        <v>131</v>
      </c>
      <c r="C70" s="223"/>
      <c r="D70" s="224"/>
      <c r="E70" s="224"/>
      <c r="F70" s="224"/>
      <c r="G70" s="224"/>
      <c r="H70" s="224"/>
      <c r="I70" s="224"/>
      <c r="J70" s="224"/>
      <c r="K70" s="225"/>
      <c r="L70" s="67">
        <f>L66+L57+L63+L60+L69</f>
        <v>47</v>
      </c>
      <c r="M70" s="67">
        <f t="shared" ref="M70:N70" si="1">M66+M57+M63+M60+M69</f>
        <v>46232632</v>
      </c>
      <c r="N70" s="67">
        <f t="shared" si="1"/>
        <v>50766047.369999997</v>
      </c>
    </row>
    <row r="71" spans="1:14" s="52" customFormat="1" ht="19.5" customHeight="1">
      <c r="A71" s="51"/>
      <c r="B71" s="226" t="s">
        <v>316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227"/>
      <c r="N71" s="228"/>
    </row>
    <row r="72" spans="1:14" s="52" customFormat="1" ht="48" customHeight="1">
      <c r="B72" s="53" t="s">
        <v>15</v>
      </c>
      <c r="C72" s="54" t="s">
        <v>20</v>
      </c>
      <c r="D72" s="54" t="s">
        <v>21</v>
      </c>
      <c r="E72" s="54" t="s">
        <v>22</v>
      </c>
      <c r="F72" s="54" t="s">
        <v>23</v>
      </c>
      <c r="G72" s="54" t="s">
        <v>24</v>
      </c>
      <c r="H72" s="54" t="s">
        <v>25</v>
      </c>
      <c r="I72" s="54" t="s">
        <v>19</v>
      </c>
      <c r="J72" s="54" t="s">
        <v>26</v>
      </c>
      <c r="K72" s="55" t="s">
        <v>27</v>
      </c>
      <c r="L72" s="56" t="s">
        <v>28</v>
      </c>
      <c r="M72" s="56" t="s">
        <v>18</v>
      </c>
      <c r="N72" s="57" t="s">
        <v>7</v>
      </c>
    </row>
    <row r="73" spans="1:14" ht="15.95" customHeight="1">
      <c r="A73" s="58"/>
      <c r="B73" s="215" t="s">
        <v>83</v>
      </c>
      <c r="C73" s="229"/>
      <c r="D73" s="229"/>
      <c r="E73" s="229"/>
      <c r="F73" s="229"/>
      <c r="G73" s="229"/>
      <c r="H73" s="229"/>
      <c r="I73" s="229"/>
      <c r="J73" s="229"/>
      <c r="K73" s="229"/>
      <c r="L73" s="229"/>
      <c r="M73" s="229"/>
      <c r="N73" s="217"/>
    </row>
    <row r="74" spans="1:14" ht="15.95" customHeight="1">
      <c r="A74" s="58"/>
      <c r="B74" s="101" t="s">
        <v>220</v>
      </c>
      <c r="C74" s="102" t="s">
        <v>221</v>
      </c>
      <c r="D74" s="94">
        <v>1.37</v>
      </c>
      <c r="E74" s="121">
        <v>1.38</v>
      </c>
      <c r="F74" s="121">
        <v>1.37</v>
      </c>
      <c r="G74" s="121">
        <v>1.38</v>
      </c>
      <c r="H74" s="121">
        <v>1.37</v>
      </c>
      <c r="I74" s="121">
        <v>1.38</v>
      </c>
      <c r="J74" s="121">
        <v>1.37</v>
      </c>
      <c r="K74" s="122">
        <v>0.73</v>
      </c>
      <c r="L74" s="119">
        <v>4</v>
      </c>
      <c r="M74" s="120">
        <v>503273</v>
      </c>
      <c r="N74" s="120">
        <v>694498.5</v>
      </c>
    </row>
    <row r="75" spans="1:14" ht="15.95" customHeight="1">
      <c r="A75" s="58"/>
      <c r="B75" s="101" t="s">
        <v>86</v>
      </c>
      <c r="C75" s="102" t="s">
        <v>42</v>
      </c>
      <c r="D75" s="94">
        <v>1.7</v>
      </c>
      <c r="E75" s="121">
        <v>1.7</v>
      </c>
      <c r="F75" s="121">
        <v>1.62</v>
      </c>
      <c r="G75" s="121">
        <v>1.65</v>
      </c>
      <c r="H75" s="121">
        <v>1.7</v>
      </c>
      <c r="I75" s="121">
        <v>1.65</v>
      </c>
      <c r="J75" s="121">
        <v>1.7</v>
      </c>
      <c r="K75" s="122">
        <v>-2.94</v>
      </c>
      <c r="L75" s="119">
        <v>7</v>
      </c>
      <c r="M75" s="120">
        <v>182183</v>
      </c>
      <c r="N75" s="120">
        <v>300280.3</v>
      </c>
    </row>
    <row r="76" spans="1:14" ht="15.95" customHeight="1">
      <c r="A76" s="58"/>
      <c r="B76" s="218" t="s">
        <v>91</v>
      </c>
      <c r="C76" s="219"/>
      <c r="D76" s="220"/>
      <c r="E76" s="230"/>
      <c r="F76" s="230"/>
      <c r="G76" s="230"/>
      <c r="H76" s="230"/>
      <c r="I76" s="230"/>
      <c r="J76" s="230"/>
      <c r="K76" s="222"/>
      <c r="L76" s="65">
        <f>SUM(L74:L75)</f>
        <v>11</v>
      </c>
      <c r="M76" s="65">
        <f>SUM(M74:M75)</f>
        <v>685456</v>
      </c>
      <c r="N76" s="65">
        <f>SUM(N74:N75)</f>
        <v>994778.8</v>
      </c>
    </row>
    <row r="77" spans="1:14" ht="15.95" customHeight="1">
      <c r="A77" s="58"/>
      <c r="B77" s="215" t="s">
        <v>84</v>
      </c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7"/>
    </row>
    <row r="78" spans="1:14" ht="15.95" customHeight="1">
      <c r="A78" s="58"/>
      <c r="B78" s="101" t="s">
        <v>106</v>
      </c>
      <c r="C78" s="102" t="s">
        <v>107</v>
      </c>
      <c r="D78" s="94">
        <v>1.19</v>
      </c>
      <c r="E78" s="121">
        <v>1.2</v>
      </c>
      <c r="F78" s="121">
        <v>1.19</v>
      </c>
      <c r="G78" s="121">
        <v>1.19</v>
      </c>
      <c r="H78" s="121">
        <v>1.25</v>
      </c>
      <c r="I78" s="121">
        <v>1.2</v>
      </c>
      <c r="J78" s="121">
        <v>1.25</v>
      </c>
      <c r="K78" s="122">
        <v>-4</v>
      </c>
      <c r="L78" s="119">
        <v>2</v>
      </c>
      <c r="M78" s="120">
        <v>600000</v>
      </c>
      <c r="N78" s="120">
        <v>715000</v>
      </c>
    </row>
    <row r="79" spans="1:14" ht="15.95" customHeight="1">
      <c r="A79" s="58"/>
      <c r="B79" s="101" t="s">
        <v>234</v>
      </c>
      <c r="C79" s="102" t="s">
        <v>235</v>
      </c>
      <c r="D79" s="94">
        <v>1.9</v>
      </c>
      <c r="E79" s="121">
        <v>1.9</v>
      </c>
      <c r="F79" s="121">
        <v>1.9</v>
      </c>
      <c r="G79" s="121">
        <v>1.9</v>
      </c>
      <c r="H79" s="121">
        <v>1.91</v>
      </c>
      <c r="I79" s="121">
        <v>1.9</v>
      </c>
      <c r="J79" s="121">
        <v>1.91</v>
      </c>
      <c r="K79" s="122">
        <v>-0.52</v>
      </c>
      <c r="L79" s="119">
        <v>2</v>
      </c>
      <c r="M79" s="120">
        <v>20463</v>
      </c>
      <c r="N79" s="120">
        <v>38879.699999999997</v>
      </c>
    </row>
    <row r="80" spans="1:14" ht="15.95" customHeight="1">
      <c r="A80" s="58"/>
      <c r="B80" s="101" t="s">
        <v>38</v>
      </c>
      <c r="C80" s="102" t="s">
        <v>39</v>
      </c>
      <c r="D80" s="94">
        <v>1.26</v>
      </c>
      <c r="E80" s="121">
        <v>1.26</v>
      </c>
      <c r="F80" s="121">
        <v>1.26</v>
      </c>
      <c r="G80" s="121">
        <v>1.26</v>
      </c>
      <c r="H80" s="121">
        <v>1.25</v>
      </c>
      <c r="I80" s="121">
        <v>1.26</v>
      </c>
      <c r="J80" s="121">
        <v>1.26</v>
      </c>
      <c r="K80" s="122">
        <v>0</v>
      </c>
      <c r="L80" s="119">
        <v>2</v>
      </c>
      <c r="M80" s="120">
        <v>31556</v>
      </c>
      <c r="N80" s="120">
        <v>39760.559999999998</v>
      </c>
    </row>
    <row r="81" spans="1:14" ht="15.95" customHeight="1">
      <c r="A81" s="58"/>
      <c r="B81" s="218" t="s">
        <v>91</v>
      </c>
      <c r="C81" s="219"/>
      <c r="D81" s="220"/>
      <c r="E81" s="221"/>
      <c r="F81" s="221"/>
      <c r="G81" s="221"/>
      <c r="H81" s="221"/>
      <c r="I81" s="221"/>
      <c r="J81" s="221"/>
      <c r="K81" s="222"/>
      <c r="L81" s="65">
        <f>SUM(L78:L80)</f>
        <v>6</v>
      </c>
      <c r="M81" s="65">
        <f>SUM(M78:M80)</f>
        <v>652019</v>
      </c>
      <c r="N81" s="65">
        <f>SUM(N78:N80)</f>
        <v>793640.26</v>
      </c>
    </row>
    <row r="82" spans="1:14" ht="15.95" customHeight="1">
      <c r="A82" s="58"/>
      <c r="B82" s="215" t="s">
        <v>31</v>
      </c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7"/>
    </row>
    <row r="83" spans="1:14" ht="15.95" customHeight="1">
      <c r="A83" s="58"/>
      <c r="B83" s="101" t="s">
        <v>259</v>
      </c>
      <c r="C83" s="102" t="s">
        <v>260</v>
      </c>
      <c r="D83" s="81">
        <v>18.600000000000001</v>
      </c>
      <c r="E83" s="81">
        <v>18.600000000000001</v>
      </c>
      <c r="F83" s="81">
        <v>18.25</v>
      </c>
      <c r="G83" s="86">
        <v>18.36</v>
      </c>
      <c r="H83" s="86">
        <v>18.170000000000002</v>
      </c>
      <c r="I83" s="86">
        <v>18.45</v>
      </c>
      <c r="J83" s="81">
        <v>18.25</v>
      </c>
      <c r="K83" s="82">
        <v>1.1000000000000001</v>
      </c>
      <c r="L83" s="83">
        <v>9</v>
      </c>
      <c r="M83" s="84">
        <v>105108</v>
      </c>
      <c r="N83" s="84">
        <v>1929671</v>
      </c>
    </row>
    <row r="84" spans="1:14" ht="15.95" customHeight="1">
      <c r="A84" s="58"/>
      <c r="B84" s="218" t="s">
        <v>92</v>
      </c>
      <c r="C84" s="219"/>
      <c r="D84" s="220"/>
      <c r="E84" s="221"/>
      <c r="F84" s="221"/>
      <c r="G84" s="221"/>
      <c r="H84" s="221"/>
      <c r="I84" s="221"/>
      <c r="J84" s="221"/>
      <c r="K84" s="222"/>
      <c r="L84" s="65">
        <f>L83</f>
        <v>9</v>
      </c>
      <c r="M84" s="65">
        <f t="shared" ref="M84:N84" si="2">M83</f>
        <v>105108</v>
      </c>
      <c r="N84" s="65">
        <f t="shared" si="2"/>
        <v>1929671</v>
      </c>
    </row>
    <row r="85" spans="1:14" ht="15.95" customHeight="1">
      <c r="A85" s="58"/>
      <c r="B85" s="215" t="s">
        <v>85</v>
      </c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7"/>
    </row>
    <row r="86" spans="1:14" ht="15.95" customHeight="1">
      <c r="A86" s="58"/>
      <c r="B86" s="46" t="s">
        <v>214</v>
      </c>
      <c r="C86" s="59" t="s">
        <v>215</v>
      </c>
      <c r="D86" s="63">
        <v>4.82</v>
      </c>
      <c r="E86" s="81">
        <v>4.82</v>
      </c>
      <c r="F86" s="81">
        <v>4.8</v>
      </c>
      <c r="G86" s="81">
        <v>4.8</v>
      </c>
      <c r="H86" s="81">
        <v>4.82</v>
      </c>
      <c r="I86" s="81">
        <v>4.8</v>
      </c>
      <c r="J86" s="81">
        <v>4.82</v>
      </c>
      <c r="K86" s="103">
        <v>-0.41</v>
      </c>
      <c r="L86" s="83">
        <v>26</v>
      </c>
      <c r="M86" s="84">
        <v>2484837</v>
      </c>
      <c r="N86" s="84">
        <v>11935399.640000001</v>
      </c>
    </row>
    <row r="87" spans="1:14" ht="15.95" customHeight="1">
      <c r="A87" s="58"/>
      <c r="B87" s="218" t="s">
        <v>207</v>
      </c>
      <c r="C87" s="219"/>
      <c r="D87" s="220"/>
      <c r="E87" s="221"/>
      <c r="F87" s="221"/>
      <c r="G87" s="221"/>
      <c r="H87" s="221"/>
      <c r="I87" s="221"/>
      <c r="J87" s="221"/>
      <c r="K87" s="222"/>
      <c r="L87" s="64">
        <f>L86</f>
        <v>26</v>
      </c>
      <c r="M87" s="64">
        <f t="shared" ref="M87:N87" si="3">M86</f>
        <v>2484837</v>
      </c>
      <c r="N87" s="84">
        <f t="shared" si="3"/>
        <v>11935399.640000001</v>
      </c>
    </row>
    <row r="88" spans="1:14" s="52" customFormat="1" ht="15.95" customHeight="1">
      <c r="B88" s="66" t="s">
        <v>71</v>
      </c>
      <c r="C88" s="223"/>
      <c r="D88" s="224"/>
      <c r="E88" s="224"/>
      <c r="F88" s="224"/>
      <c r="G88" s="224"/>
      <c r="H88" s="224"/>
      <c r="I88" s="224"/>
      <c r="J88" s="224"/>
      <c r="K88" s="225"/>
      <c r="L88" s="67">
        <f>L87+L84+L81+L76</f>
        <v>52</v>
      </c>
      <c r="M88" s="67">
        <f>M87+M84+M81+M76</f>
        <v>3927420</v>
      </c>
      <c r="N88" s="67">
        <f>N87+N84+N81+N76</f>
        <v>15653489.700000001</v>
      </c>
    </row>
    <row r="89" spans="1:14" s="52" customFormat="1" ht="15.95" customHeight="1">
      <c r="B89" s="66" t="s">
        <v>40</v>
      </c>
      <c r="C89" s="223"/>
      <c r="D89" s="224"/>
      <c r="E89" s="224"/>
      <c r="F89" s="224"/>
      <c r="G89" s="224"/>
      <c r="H89" s="224"/>
      <c r="I89" s="224"/>
      <c r="J89" s="224"/>
      <c r="K89" s="225"/>
      <c r="L89" s="67">
        <f>L88+L70+L49</f>
        <v>1371</v>
      </c>
      <c r="M89" s="67">
        <f>M88+M70+M49</f>
        <v>1037780575</v>
      </c>
      <c r="N89" s="67">
        <f>N88+N70+N49</f>
        <v>1646333804.29</v>
      </c>
    </row>
    <row r="90" spans="1:14" ht="12.95" customHeight="1">
      <c r="A90" s="58"/>
      <c r="N90" s="72"/>
    </row>
    <row r="91" spans="1:14" s="52" customFormat="1" ht="18.75" customHeight="1">
      <c r="B91" s="58"/>
      <c r="C91" s="69"/>
      <c r="D91" s="58"/>
      <c r="E91" s="58"/>
      <c r="F91" s="58"/>
      <c r="G91" s="58"/>
      <c r="H91" s="58"/>
      <c r="I91" s="58"/>
      <c r="J91" s="70"/>
      <c r="K91" s="71"/>
      <c r="L91" s="72"/>
      <c r="M91" s="72"/>
      <c r="N91" s="73"/>
    </row>
    <row r="92" spans="1:14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</row>
    <row r="93" spans="1:14" ht="12.95" customHeight="1">
      <c r="A93" s="58"/>
    </row>
  </sheetData>
  <mergeCells count="52">
    <mergeCell ref="B66:C66"/>
    <mergeCell ref="D66:K66"/>
    <mergeCell ref="B50:N50"/>
    <mergeCell ref="B52:N52"/>
    <mergeCell ref="B57:C57"/>
    <mergeCell ref="D57:K57"/>
    <mergeCell ref="B64:N64"/>
    <mergeCell ref="B61:N61"/>
    <mergeCell ref="B63:C63"/>
    <mergeCell ref="D63:K63"/>
    <mergeCell ref="B58:N58"/>
    <mergeCell ref="B60:C60"/>
    <mergeCell ref="D60:K60"/>
    <mergeCell ref="C49:K49"/>
    <mergeCell ref="B40:N40"/>
    <mergeCell ref="D43:K43"/>
    <mergeCell ref="B43:C43"/>
    <mergeCell ref="B44:N44"/>
    <mergeCell ref="B48:C48"/>
    <mergeCell ref="D48:K48"/>
    <mergeCell ref="B73:N73"/>
    <mergeCell ref="B76:C76"/>
    <mergeCell ref="D76:K76"/>
    <mergeCell ref="B1:N1"/>
    <mergeCell ref="B3:N3"/>
    <mergeCell ref="B18:C18"/>
    <mergeCell ref="D18:K18"/>
    <mergeCell ref="B19:N19"/>
    <mergeCell ref="B22:C22"/>
    <mergeCell ref="D22:K22"/>
    <mergeCell ref="B23:N23"/>
    <mergeCell ref="B29:C29"/>
    <mergeCell ref="D29:K29"/>
    <mergeCell ref="B30:N30"/>
    <mergeCell ref="D39:K39"/>
    <mergeCell ref="B39:C39"/>
    <mergeCell ref="B67:N67"/>
    <mergeCell ref="B69:C69"/>
    <mergeCell ref="D69:K69"/>
    <mergeCell ref="C70:K70"/>
    <mergeCell ref="C89:K89"/>
    <mergeCell ref="B71:N71"/>
    <mergeCell ref="C88:K88"/>
    <mergeCell ref="B77:N77"/>
    <mergeCell ref="B81:C81"/>
    <mergeCell ref="D81:K81"/>
    <mergeCell ref="B85:N85"/>
    <mergeCell ref="B87:C87"/>
    <mergeCell ref="D87:K87"/>
    <mergeCell ref="B84:C84"/>
    <mergeCell ref="D84:K84"/>
    <mergeCell ref="B82:N82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3"/>
  <sheetViews>
    <sheetView zoomScale="145" zoomScaleNormal="145" workbookViewId="0">
      <selection activeCell="D72" sqref="D7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41" t="s">
        <v>320</v>
      </c>
      <c r="B1" s="241"/>
      <c r="C1" s="241"/>
      <c r="D1" s="241"/>
    </row>
    <row r="2" spans="1:4" ht="13.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235" t="s">
        <v>29</v>
      </c>
      <c r="B3" s="236"/>
      <c r="C3" s="236"/>
      <c r="D3" s="237"/>
    </row>
    <row r="4" spans="1:4" ht="13.5" customHeight="1">
      <c r="A4" s="46" t="s">
        <v>241</v>
      </c>
      <c r="B4" s="59" t="s">
        <v>240</v>
      </c>
      <c r="C4" s="121">
        <v>0.25</v>
      </c>
      <c r="D4" s="121">
        <v>0.25</v>
      </c>
    </row>
    <row r="5" spans="1:4" ht="13.5" customHeight="1">
      <c r="A5" s="46" t="s">
        <v>250</v>
      </c>
      <c r="B5" s="59" t="s">
        <v>166</v>
      </c>
      <c r="C5" s="81">
        <v>0.17</v>
      </c>
      <c r="D5" s="121">
        <v>0.17</v>
      </c>
    </row>
    <row r="6" spans="1:4" ht="13.5" customHeight="1">
      <c r="A6" s="46" t="s">
        <v>253</v>
      </c>
      <c r="B6" s="59" t="s">
        <v>254</v>
      </c>
      <c r="C6" s="121">
        <v>1</v>
      </c>
      <c r="D6" s="121">
        <v>1</v>
      </c>
    </row>
    <row r="7" spans="1:4" ht="13.5" customHeight="1">
      <c r="A7" s="46" t="s">
        <v>187</v>
      </c>
      <c r="B7" s="59" t="s">
        <v>188</v>
      </c>
      <c r="C7" s="121">
        <v>0.25</v>
      </c>
      <c r="D7" s="121">
        <v>0.25</v>
      </c>
    </row>
    <row r="8" spans="1:4" ht="13.5" customHeight="1">
      <c r="A8" s="46" t="s">
        <v>185</v>
      </c>
      <c r="B8" s="59" t="s">
        <v>186</v>
      </c>
      <c r="C8" s="47">
        <v>0.78</v>
      </c>
      <c r="D8" s="47">
        <v>0.78</v>
      </c>
    </row>
    <row r="9" spans="1:4" ht="13.5" customHeight="1">
      <c r="A9" s="46" t="s">
        <v>175</v>
      </c>
      <c r="B9" s="59" t="s">
        <v>176</v>
      </c>
      <c r="C9" s="47">
        <v>2.2000000000000002</v>
      </c>
      <c r="D9" s="47">
        <v>2.2000000000000002</v>
      </c>
    </row>
    <row r="10" spans="1:4" ht="13.5" customHeight="1">
      <c r="A10" s="232" t="s">
        <v>94</v>
      </c>
      <c r="B10" s="233" t="s">
        <v>94</v>
      </c>
      <c r="C10" s="233"/>
      <c r="D10" s="234"/>
    </row>
    <row r="11" spans="1:4" ht="13.5" customHeight="1">
      <c r="A11" s="46" t="s">
        <v>287</v>
      </c>
      <c r="B11" s="59" t="s">
        <v>288</v>
      </c>
      <c r="C11" s="81">
        <v>0.9</v>
      </c>
      <c r="D11" s="81">
        <v>0.9</v>
      </c>
    </row>
    <row r="12" spans="1:4" ht="13.5" customHeight="1">
      <c r="A12" s="46" t="s">
        <v>133</v>
      </c>
      <c r="B12" s="59" t="s">
        <v>132</v>
      </c>
      <c r="C12" s="81">
        <v>0.75</v>
      </c>
      <c r="D12" s="81">
        <v>0.75</v>
      </c>
    </row>
    <row r="13" spans="1:4" ht="13.5" customHeight="1">
      <c r="A13" s="46" t="s">
        <v>205</v>
      </c>
      <c r="B13" s="59" t="s">
        <v>206</v>
      </c>
      <c r="C13" s="81">
        <v>0.43</v>
      </c>
      <c r="D13" s="81">
        <v>0.43</v>
      </c>
    </row>
    <row r="14" spans="1:4" ht="13.5" customHeight="1">
      <c r="A14" s="232" t="s">
        <v>83</v>
      </c>
      <c r="B14" s="233"/>
      <c r="C14" s="233"/>
      <c r="D14" s="234"/>
    </row>
    <row r="15" spans="1:4" ht="13.5" customHeight="1">
      <c r="A15" s="46" t="s">
        <v>96</v>
      </c>
      <c r="B15" s="59" t="s">
        <v>95</v>
      </c>
      <c r="C15" s="81">
        <v>7.46</v>
      </c>
      <c r="D15" s="121">
        <v>7.46</v>
      </c>
    </row>
    <row r="16" spans="1:4" ht="13.5" customHeight="1">
      <c r="A16" s="232" t="s">
        <v>84</v>
      </c>
      <c r="B16" s="233"/>
      <c r="C16" s="233"/>
      <c r="D16" s="234"/>
    </row>
    <row r="17" spans="1:4" ht="13.5" customHeight="1">
      <c r="A17" s="46" t="s">
        <v>97</v>
      </c>
      <c r="B17" s="59" t="s">
        <v>98</v>
      </c>
      <c r="C17" s="121">
        <v>6.35</v>
      </c>
      <c r="D17" s="121">
        <v>6.35</v>
      </c>
    </row>
    <row r="18" spans="1:4" ht="13.5" customHeight="1">
      <c r="A18" s="46" t="s">
        <v>120</v>
      </c>
      <c r="B18" s="59" t="s">
        <v>121</v>
      </c>
      <c r="C18" s="121">
        <v>1.9</v>
      </c>
      <c r="D18" s="121">
        <v>1.9</v>
      </c>
    </row>
    <row r="19" spans="1:4" ht="13.5" customHeight="1">
      <c r="A19" s="235" t="s">
        <v>31</v>
      </c>
      <c r="B19" s="236" t="s">
        <v>31</v>
      </c>
      <c r="C19" s="236"/>
      <c r="D19" s="237"/>
    </row>
    <row r="20" spans="1:4" ht="13.5" customHeight="1">
      <c r="A20" s="46" t="s">
        <v>232</v>
      </c>
      <c r="B20" s="59" t="s">
        <v>233</v>
      </c>
      <c r="C20" s="121">
        <v>13.5</v>
      </c>
      <c r="D20" s="121">
        <v>13.5</v>
      </c>
    </row>
    <row r="21" spans="1:4" ht="13.5" customHeight="1">
      <c r="A21" s="46" t="s">
        <v>203</v>
      </c>
      <c r="B21" s="59" t="s">
        <v>204</v>
      </c>
      <c r="C21" s="121">
        <v>9</v>
      </c>
      <c r="D21" s="121">
        <v>9</v>
      </c>
    </row>
    <row r="22" spans="1:4" ht="13.5" customHeight="1">
      <c r="A22" s="46" t="s">
        <v>242</v>
      </c>
      <c r="B22" s="59" t="s">
        <v>243</v>
      </c>
      <c r="C22" s="121">
        <v>102</v>
      </c>
      <c r="D22" s="121">
        <v>102</v>
      </c>
    </row>
    <row r="23" spans="1:4" ht="13.5" customHeight="1">
      <c r="A23" s="46" t="s">
        <v>99</v>
      </c>
      <c r="B23" s="59" t="s">
        <v>100</v>
      </c>
      <c r="C23" s="121">
        <v>22.99</v>
      </c>
      <c r="D23" s="121">
        <v>22.99</v>
      </c>
    </row>
    <row r="24" spans="1:4" ht="13.5" customHeight="1">
      <c r="A24" s="46" t="s">
        <v>289</v>
      </c>
      <c r="B24" s="59" t="s">
        <v>290</v>
      </c>
      <c r="C24" s="121">
        <v>47.6</v>
      </c>
      <c r="D24" s="121">
        <v>47.6</v>
      </c>
    </row>
    <row r="25" spans="1:4" ht="13.5" customHeight="1">
      <c r="A25" s="235" t="s">
        <v>85</v>
      </c>
      <c r="B25" s="236"/>
      <c r="C25" s="236"/>
      <c r="D25" s="237"/>
    </row>
    <row r="26" spans="1:4" ht="13.5" customHeight="1">
      <c r="A26" s="46" t="s">
        <v>226</v>
      </c>
      <c r="B26" s="59" t="s">
        <v>227</v>
      </c>
      <c r="C26" s="63">
        <v>10</v>
      </c>
      <c r="D26" s="63">
        <v>10</v>
      </c>
    </row>
    <row r="27" spans="1:4" ht="13.5" customHeight="1">
      <c r="A27" s="46" t="s">
        <v>195</v>
      </c>
      <c r="B27" s="59" t="s">
        <v>196</v>
      </c>
      <c r="C27" s="63">
        <v>2.11</v>
      </c>
      <c r="D27" s="63">
        <v>2.11</v>
      </c>
    </row>
    <row r="28" spans="1:4" ht="13.5" customHeight="1">
      <c r="A28" s="46" t="s">
        <v>275</v>
      </c>
      <c r="B28" s="59" t="s">
        <v>276</v>
      </c>
      <c r="C28" s="63">
        <v>5.99</v>
      </c>
      <c r="D28" s="63">
        <v>5.99</v>
      </c>
    </row>
    <row r="29" spans="1:4" ht="13.5" customHeight="1">
      <c r="A29" s="74" t="s">
        <v>41</v>
      </c>
      <c r="B29" s="74" t="s">
        <v>20</v>
      </c>
      <c r="C29" s="74" t="s">
        <v>93</v>
      </c>
      <c r="D29" s="74" t="s">
        <v>19</v>
      </c>
    </row>
    <row r="30" spans="1:4" ht="13.5" customHeight="1">
      <c r="A30" s="232" t="s">
        <v>29</v>
      </c>
      <c r="B30" s="233"/>
      <c r="C30" s="233"/>
      <c r="D30" s="234"/>
    </row>
    <row r="31" spans="1:4" ht="13.5" customHeight="1">
      <c r="A31" s="127" t="s">
        <v>321</v>
      </c>
      <c r="B31" s="128" t="s">
        <v>322</v>
      </c>
      <c r="C31" s="121">
        <v>0.09</v>
      </c>
      <c r="D31" s="121">
        <v>0.09</v>
      </c>
    </row>
    <row r="32" spans="1:4" ht="13.5" customHeight="1">
      <c r="A32" s="46" t="s">
        <v>268</v>
      </c>
      <c r="B32" s="59" t="s">
        <v>269</v>
      </c>
      <c r="C32" s="121">
        <v>0.11</v>
      </c>
      <c r="D32" s="121">
        <v>0.11</v>
      </c>
    </row>
    <row r="33" spans="1:4" ht="13.5" customHeight="1">
      <c r="A33" s="46" t="s">
        <v>297</v>
      </c>
      <c r="B33" s="59" t="s">
        <v>298</v>
      </c>
      <c r="C33" s="121">
        <v>1</v>
      </c>
      <c r="D33" s="121">
        <v>1</v>
      </c>
    </row>
    <row r="34" spans="1:4" ht="13.5" customHeight="1">
      <c r="A34" s="46" t="s">
        <v>169</v>
      </c>
      <c r="B34" s="59" t="s">
        <v>168</v>
      </c>
      <c r="C34" s="121">
        <v>0.31</v>
      </c>
      <c r="D34" s="121">
        <v>0.31</v>
      </c>
    </row>
    <row r="35" spans="1:4" ht="13.5" customHeight="1">
      <c r="A35" s="46" t="s">
        <v>295</v>
      </c>
      <c r="B35" s="59" t="s">
        <v>296</v>
      </c>
      <c r="C35" s="121">
        <v>1.05</v>
      </c>
      <c r="D35" s="121">
        <v>1.05</v>
      </c>
    </row>
    <row r="36" spans="1:4" ht="13.5" customHeight="1">
      <c r="A36" s="46" t="s">
        <v>291</v>
      </c>
      <c r="B36" s="59" t="s">
        <v>292</v>
      </c>
      <c r="C36" s="86">
        <v>0.85</v>
      </c>
      <c r="D36" s="81">
        <v>0.85</v>
      </c>
    </row>
    <row r="37" spans="1:4" ht="13.5" customHeight="1">
      <c r="A37" s="46" t="s">
        <v>173</v>
      </c>
      <c r="B37" s="59" t="s">
        <v>174</v>
      </c>
      <c r="C37" s="86">
        <v>0.25</v>
      </c>
      <c r="D37" s="81">
        <v>0.25</v>
      </c>
    </row>
    <row r="38" spans="1:4" ht="13.5" customHeight="1">
      <c r="A38" s="46" t="s">
        <v>135</v>
      </c>
      <c r="B38" s="59" t="s">
        <v>134</v>
      </c>
      <c r="C38" s="86">
        <v>1</v>
      </c>
      <c r="D38" s="86">
        <v>1</v>
      </c>
    </row>
    <row r="39" spans="1:4" ht="13.5" customHeight="1">
      <c r="A39" s="46" t="s">
        <v>273</v>
      </c>
      <c r="B39" s="59" t="s">
        <v>274</v>
      </c>
      <c r="C39" s="86">
        <v>1</v>
      </c>
      <c r="D39" s="94">
        <v>1</v>
      </c>
    </row>
    <row r="40" spans="1:4" ht="13.5" customHeight="1">
      <c r="A40" s="89" t="s">
        <v>244</v>
      </c>
      <c r="B40" s="90" t="s">
        <v>245</v>
      </c>
      <c r="C40" s="86">
        <v>1</v>
      </c>
      <c r="D40" s="86">
        <v>1</v>
      </c>
    </row>
    <row r="41" spans="1:4" ht="13.5" customHeight="1">
      <c r="A41" s="46" t="s">
        <v>210</v>
      </c>
      <c r="B41" s="59" t="s">
        <v>211</v>
      </c>
      <c r="C41" s="86">
        <v>0.75</v>
      </c>
      <c r="D41" s="86">
        <v>0.75</v>
      </c>
    </row>
    <row r="42" spans="1:4" ht="13.5" customHeight="1">
      <c r="A42" s="46" t="s">
        <v>162</v>
      </c>
      <c r="B42" s="59" t="s">
        <v>163</v>
      </c>
      <c r="C42" s="86">
        <v>1</v>
      </c>
      <c r="D42" s="86">
        <v>1</v>
      </c>
    </row>
    <row r="43" spans="1:4" ht="13.5" customHeight="1">
      <c r="A43" s="46" t="s">
        <v>101</v>
      </c>
      <c r="B43" s="59" t="s">
        <v>102</v>
      </c>
      <c r="C43" s="86">
        <v>0.94</v>
      </c>
      <c r="D43" s="86">
        <v>0.94</v>
      </c>
    </row>
    <row r="44" spans="1:4" ht="13.5" customHeight="1">
      <c r="A44" s="87" t="s">
        <v>236</v>
      </c>
      <c r="B44" s="88" t="s">
        <v>237</v>
      </c>
      <c r="C44" s="86">
        <v>1</v>
      </c>
      <c r="D44" s="86">
        <v>1</v>
      </c>
    </row>
    <row r="45" spans="1:4" ht="13.5" customHeight="1">
      <c r="A45" s="232" t="s">
        <v>172</v>
      </c>
      <c r="B45" s="233"/>
      <c r="C45" s="233"/>
      <c r="D45" s="234"/>
    </row>
    <row r="46" spans="1:4" ht="13.5" customHeight="1">
      <c r="A46" s="46" t="s">
        <v>171</v>
      </c>
      <c r="B46" s="59" t="s">
        <v>170</v>
      </c>
      <c r="C46" s="81">
        <v>1.26</v>
      </c>
      <c r="D46" s="81">
        <v>1.26</v>
      </c>
    </row>
    <row r="47" spans="1:4" ht="13.5" customHeight="1">
      <c r="A47" s="46" t="s">
        <v>294</v>
      </c>
      <c r="B47" s="59" t="s">
        <v>293</v>
      </c>
      <c r="C47" s="81">
        <v>0.69</v>
      </c>
      <c r="D47" s="81">
        <v>0.69</v>
      </c>
    </row>
    <row r="48" spans="1:4" ht="13.5" customHeight="1">
      <c r="A48" s="232" t="s">
        <v>94</v>
      </c>
      <c r="B48" s="233" t="s">
        <v>94</v>
      </c>
      <c r="C48" s="233"/>
      <c r="D48" s="234"/>
    </row>
    <row r="49" spans="1:4" ht="13.5" customHeight="1">
      <c r="A49" s="46" t="s">
        <v>257</v>
      </c>
      <c r="B49" s="59" t="s">
        <v>258</v>
      </c>
      <c r="C49" s="81">
        <v>0.85</v>
      </c>
      <c r="D49" s="81">
        <v>0.85</v>
      </c>
    </row>
    <row r="50" spans="1:4" ht="13.5" customHeight="1">
      <c r="A50" s="232" t="s">
        <v>84</v>
      </c>
      <c r="B50" s="233"/>
      <c r="C50" s="233"/>
      <c r="D50" s="234"/>
    </row>
    <row r="51" spans="1:4" ht="13.5" customHeight="1">
      <c r="A51" s="46" t="s">
        <v>88</v>
      </c>
      <c r="B51" s="59" t="s">
        <v>37</v>
      </c>
      <c r="C51" s="86">
        <v>0.87</v>
      </c>
      <c r="D51" s="86">
        <v>0.87</v>
      </c>
    </row>
    <row r="52" spans="1:4" ht="13.5" customHeight="1">
      <c r="A52" s="46" t="s">
        <v>306</v>
      </c>
      <c r="B52" s="59" t="s">
        <v>305</v>
      </c>
      <c r="C52" s="86">
        <v>2.86</v>
      </c>
      <c r="D52" s="86">
        <v>2.86</v>
      </c>
    </row>
    <row r="53" spans="1:4" ht="13.5" customHeight="1">
      <c r="A53" s="76" t="s">
        <v>154</v>
      </c>
      <c r="B53" s="77" t="s">
        <v>155</v>
      </c>
      <c r="C53" s="86">
        <v>100</v>
      </c>
      <c r="D53" s="86">
        <v>100</v>
      </c>
    </row>
    <row r="54" spans="1:4" ht="13.5" customHeight="1">
      <c r="A54" s="232" t="s">
        <v>83</v>
      </c>
      <c r="B54" s="233"/>
      <c r="C54" s="233"/>
      <c r="D54" s="234"/>
    </row>
    <row r="55" spans="1:4" ht="13.5" customHeight="1">
      <c r="A55" s="46" t="s">
        <v>137</v>
      </c>
      <c r="B55" s="68" t="s">
        <v>138</v>
      </c>
      <c r="C55" s="63">
        <v>1</v>
      </c>
      <c r="D55" s="75">
        <v>1</v>
      </c>
    </row>
    <row r="56" spans="1:4" ht="13.5" customHeight="1">
      <c r="A56" s="235" t="s">
        <v>85</v>
      </c>
      <c r="B56" s="236"/>
      <c r="C56" s="236"/>
      <c r="D56" s="237"/>
    </row>
    <row r="57" spans="1:4" ht="13.5" customHeight="1">
      <c r="A57" s="46" t="s">
        <v>103</v>
      </c>
      <c r="B57" s="68" t="s">
        <v>104</v>
      </c>
      <c r="C57" s="63" t="s">
        <v>105</v>
      </c>
      <c r="D57" s="63" t="s">
        <v>105</v>
      </c>
    </row>
    <row r="58" spans="1:4" ht="13.5" customHeight="1">
      <c r="A58" s="74" t="s">
        <v>41</v>
      </c>
      <c r="B58" s="74" t="s">
        <v>20</v>
      </c>
      <c r="C58" s="74" t="s">
        <v>93</v>
      </c>
      <c r="D58" s="74" t="s">
        <v>19</v>
      </c>
    </row>
    <row r="59" spans="1:4" ht="13.5" customHeight="1">
      <c r="A59" s="238" t="s">
        <v>29</v>
      </c>
      <c r="B59" s="239"/>
      <c r="C59" s="239"/>
      <c r="D59" s="240"/>
    </row>
    <row r="60" spans="1:4" ht="13.5" customHeight="1">
      <c r="A60" s="127" t="s">
        <v>303</v>
      </c>
      <c r="B60" s="128" t="s">
        <v>304</v>
      </c>
      <c r="C60" s="121">
        <v>1</v>
      </c>
      <c r="D60" s="121">
        <v>1</v>
      </c>
    </row>
    <row r="61" spans="1:4" ht="13.5" customHeight="1">
      <c r="A61" s="232" t="s">
        <v>84</v>
      </c>
      <c r="B61" s="233"/>
      <c r="C61" s="233"/>
      <c r="D61" s="234"/>
    </row>
    <row r="62" spans="1:4" ht="13.5" customHeight="1">
      <c r="A62" s="101" t="s">
        <v>301</v>
      </c>
      <c r="B62" s="102" t="s">
        <v>302</v>
      </c>
      <c r="C62" s="121">
        <v>1.44</v>
      </c>
      <c r="D62" s="121">
        <v>1.44</v>
      </c>
    </row>
    <row r="63" spans="1:4" ht="13.5" customHeight="1">
      <c r="A63" s="101" t="s">
        <v>164</v>
      </c>
      <c r="B63" s="102" t="s">
        <v>165</v>
      </c>
      <c r="C63" s="121">
        <v>1.35</v>
      </c>
      <c r="D63" s="121">
        <v>1.35</v>
      </c>
    </row>
  </sheetData>
  <mergeCells count="15">
    <mergeCell ref="A1:D1"/>
    <mergeCell ref="A3:D3"/>
    <mergeCell ref="A25:D25"/>
    <mergeCell ref="A30:D30"/>
    <mergeCell ref="A19:D19"/>
    <mergeCell ref="A10:D10"/>
    <mergeCell ref="A16:D16"/>
    <mergeCell ref="A14:D14"/>
    <mergeCell ref="A61:D61"/>
    <mergeCell ref="A45:D45"/>
    <mergeCell ref="A56:D56"/>
    <mergeCell ref="A50:D50"/>
    <mergeCell ref="A54:D54"/>
    <mergeCell ref="A59:D59"/>
    <mergeCell ref="A48:D4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29"/>
  <sheetViews>
    <sheetView tabSelected="1" workbookViewId="0">
      <selection activeCell="A4" sqref="A4:XFD4"/>
    </sheetView>
  </sheetViews>
  <sheetFormatPr defaultRowHeight="15.75"/>
  <cols>
    <col min="1" max="1" width="3" style="130" customWidth="1"/>
    <col min="2" max="2" width="35.140625" style="130" customWidth="1"/>
    <col min="3" max="3" width="8.7109375" style="131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>
      <c r="B1" s="247" t="s">
        <v>0</v>
      </c>
      <c r="C1" s="247"/>
      <c r="D1" s="247"/>
      <c r="E1" s="247"/>
      <c r="F1" s="136"/>
      <c r="H1" s="137"/>
      <c r="I1" s="137"/>
    </row>
    <row r="2" spans="1:9" ht="18">
      <c r="B2" s="247" t="s">
        <v>323</v>
      </c>
      <c r="C2" s="247"/>
      <c r="D2" s="247"/>
      <c r="E2" s="247"/>
      <c r="F2" s="247"/>
      <c r="H2" s="137"/>
      <c r="I2" s="137"/>
    </row>
    <row r="3" spans="1:9" ht="18">
      <c r="B3" s="135" t="s">
        <v>324</v>
      </c>
      <c r="C3" s="138"/>
      <c r="D3" s="139"/>
      <c r="E3" s="136"/>
      <c r="F3" s="136"/>
      <c r="H3" s="137"/>
      <c r="I3" s="137"/>
    </row>
    <row r="4" spans="1:9" ht="13.5" customHeight="1">
      <c r="B4" s="135"/>
      <c r="C4" s="138"/>
      <c r="D4" s="139"/>
      <c r="E4" s="136"/>
      <c r="F4" s="136"/>
      <c r="H4" s="137"/>
      <c r="I4" s="137"/>
    </row>
    <row r="5" spans="1:9" ht="18">
      <c r="B5" s="135"/>
      <c r="C5" s="138"/>
      <c r="D5" s="139"/>
      <c r="E5" s="136"/>
      <c r="F5" s="136"/>
      <c r="H5" s="137"/>
      <c r="I5" s="137"/>
    </row>
    <row r="6" spans="1:9" ht="17.100000000000001" customHeight="1">
      <c r="B6" s="248" t="s">
        <v>325</v>
      </c>
      <c r="C6" s="249"/>
      <c r="D6" s="249"/>
      <c r="E6" s="140"/>
      <c r="F6" s="140"/>
      <c r="H6" s="137"/>
      <c r="I6" s="137"/>
    </row>
    <row r="7" spans="1:9">
      <c r="B7" s="141" t="s">
        <v>41</v>
      </c>
      <c r="C7" s="142" t="s">
        <v>20</v>
      </c>
      <c r="D7" s="143" t="s">
        <v>326</v>
      </c>
      <c r="E7" s="144" t="s">
        <v>327</v>
      </c>
      <c r="F7" s="144" t="s">
        <v>328</v>
      </c>
      <c r="H7" s="137"/>
      <c r="I7" s="137"/>
    </row>
    <row r="8" spans="1:9" ht="17.100000000000001" customHeight="1">
      <c r="B8" s="250" t="s">
        <v>29</v>
      </c>
      <c r="C8" s="251"/>
      <c r="D8" s="251"/>
      <c r="E8" s="251"/>
      <c r="F8" s="252"/>
    </row>
    <row r="9" spans="1:9" ht="17.100000000000001" customHeight="1">
      <c r="A9" s="131"/>
      <c r="B9" s="145" t="s">
        <v>329</v>
      </c>
      <c r="C9" s="145" t="s">
        <v>308</v>
      </c>
      <c r="D9" s="146">
        <v>20</v>
      </c>
      <c r="E9" s="147">
        <v>10250000</v>
      </c>
      <c r="F9" s="147">
        <v>40487500</v>
      </c>
    </row>
    <row r="10" spans="1:9" ht="17.100000000000001" customHeight="1">
      <c r="A10" s="131"/>
      <c r="B10" s="148" t="s">
        <v>330</v>
      </c>
      <c r="C10" s="149"/>
      <c r="D10" s="146">
        <f>SUM(D9)</f>
        <v>20</v>
      </c>
      <c r="E10" s="147">
        <f>SUM(E9)</f>
        <v>10250000</v>
      </c>
      <c r="F10" s="147">
        <f>SUM(F9)</f>
        <v>40487500</v>
      </c>
    </row>
    <row r="11" spans="1:9">
      <c r="A11" s="131"/>
      <c r="B11" s="253" t="s">
        <v>40</v>
      </c>
      <c r="C11" s="254"/>
      <c r="D11" s="146">
        <f>D10</f>
        <v>20</v>
      </c>
      <c r="E11" s="147">
        <f>E10</f>
        <v>10250000</v>
      </c>
      <c r="F11" s="147">
        <f>F10</f>
        <v>40487500</v>
      </c>
    </row>
    <row r="12" spans="1:9">
      <c r="A12" s="131"/>
      <c r="B12" s="150"/>
      <c r="C12" s="150"/>
      <c r="D12" s="151"/>
      <c r="E12" s="152"/>
      <c r="F12" s="152"/>
    </row>
    <row r="13" spans="1:9">
      <c r="A13" s="131"/>
      <c r="B13" s="131"/>
      <c r="D13" s="153"/>
      <c r="E13" s="154"/>
      <c r="F13" s="154"/>
    </row>
    <row r="14" spans="1:9" ht="18.75">
      <c r="A14" s="131"/>
      <c r="B14" s="155" t="s">
        <v>331</v>
      </c>
      <c r="C14" s="156"/>
      <c r="D14" s="157"/>
      <c r="E14" s="158"/>
      <c r="F14" s="159"/>
    </row>
    <row r="15" spans="1:9" ht="31.5">
      <c r="A15" s="131"/>
      <c r="B15" s="160" t="s">
        <v>41</v>
      </c>
      <c r="C15" s="142" t="s">
        <v>20</v>
      </c>
      <c r="D15" s="161" t="s">
        <v>326</v>
      </c>
      <c r="E15" s="162" t="s">
        <v>327</v>
      </c>
      <c r="F15" s="162" t="s">
        <v>328</v>
      </c>
    </row>
    <row r="16" spans="1:9">
      <c r="A16" s="131"/>
      <c r="B16" s="250" t="s">
        <v>29</v>
      </c>
      <c r="C16" s="251"/>
      <c r="D16" s="251"/>
      <c r="E16" s="251"/>
      <c r="F16" s="252"/>
    </row>
    <row r="17" spans="1:6" ht="17.100000000000001" customHeight="1">
      <c r="A17" s="163"/>
      <c r="B17" s="164" t="s">
        <v>329</v>
      </c>
      <c r="C17" s="164" t="s">
        <v>308</v>
      </c>
      <c r="D17" s="146">
        <v>44</v>
      </c>
      <c r="E17" s="164">
        <v>25020000</v>
      </c>
      <c r="F17" s="164">
        <v>98840035.010000005</v>
      </c>
    </row>
    <row r="18" spans="1:6" ht="17.100000000000001" customHeight="1">
      <c r="A18" s="163"/>
      <c r="B18" s="164" t="s">
        <v>332</v>
      </c>
      <c r="C18" s="164" t="s">
        <v>161</v>
      </c>
      <c r="D18" s="146">
        <v>1</v>
      </c>
      <c r="E18" s="164">
        <v>600000</v>
      </c>
      <c r="F18" s="164">
        <v>114000</v>
      </c>
    </row>
    <row r="19" spans="1:6" ht="17.100000000000001" customHeight="1">
      <c r="A19" s="163"/>
      <c r="B19" s="164" t="s">
        <v>333</v>
      </c>
      <c r="C19" s="164" t="s">
        <v>286</v>
      </c>
      <c r="D19" s="146">
        <v>88</v>
      </c>
      <c r="E19" s="164">
        <v>245098334</v>
      </c>
      <c r="F19" s="164">
        <v>424495134.26999998</v>
      </c>
    </row>
    <row r="20" spans="1:6">
      <c r="A20" s="163"/>
      <c r="B20" s="165" t="s">
        <v>330</v>
      </c>
      <c r="C20" s="166"/>
      <c r="D20" s="146">
        <f>SUM(D17:D19)</f>
        <v>133</v>
      </c>
      <c r="E20" s="164">
        <f>SUM(E17:E19)</f>
        <v>270718334</v>
      </c>
      <c r="F20" s="164">
        <f>SUM(F17:F19)</f>
        <v>523449169.27999997</v>
      </c>
    </row>
    <row r="21" spans="1:6">
      <c r="A21" s="163"/>
      <c r="B21" s="242" t="s">
        <v>40</v>
      </c>
      <c r="C21" s="243"/>
      <c r="D21" s="146">
        <f>D20</f>
        <v>133</v>
      </c>
      <c r="E21" s="164">
        <f>E20</f>
        <v>270718334</v>
      </c>
      <c r="F21" s="164">
        <f>F20</f>
        <v>523449169.27999997</v>
      </c>
    </row>
    <row r="22" spans="1:6">
      <c r="A22" s="163"/>
      <c r="B22" s="163"/>
      <c r="C22" s="163"/>
      <c r="D22" s="153"/>
      <c r="E22" s="154"/>
      <c r="F22" s="154"/>
    </row>
    <row r="23" spans="1:6" ht="18.75">
      <c r="A23" s="163"/>
      <c r="B23" s="167" t="s">
        <v>334</v>
      </c>
      <c r="C23" s="163"/>
      <c r="D23" s="153"/>
      <c r="E23" s="154"/>
      <c r="F23" s="154"/>
    </row>
    <row r="24" spans="1:6">
      <c r="A24" s="163"/>
      <c r="B24" s="168" t="s">
        <v>41</v>
      </c>
      <c r="C24" s="169" t="s">
        <v>20</v>
      </c>
      <c r="D24" s="170" t="s">
        <v>326</v>
      </c>
      <c r="E24" s="171" t="s">
        <v>327</v>
      </c>
      <c r="F24" s="171" t="s">
        <v>328</v>
      </c>
    </row>
    <row r="25" spans="1:6">
      <c r="A25" s="163"/>
      <c r="B25" s="244" t="s">
        <v>335</v>
      </c>
      <c r="C25" s="245"/>
      <c r="D25" s="245"/>
      <c r="E25" s="245"/>
      <c r="F25" s="246"/>
    </row>
    <row r="26" spans="1:6">
      <c r="A26" s="163"/>
      <c r="B26" s="164" t="s">
        <v>336</v>
      </c>
      <c r="C26" s="164" t="s">
        <v>36</v>
      </c>
      <c r="D26" s="172">
        <v>1</v>
      </c>
      <c r="E26" s="173">
        <v>133919</v>
      </c>
      <c r="F26" s="173">
        <v>381669.15</v>
      </c>
    </row>
    <row r="27" spans="1:6">
      <c r="A27" s="163"/>
      <c r="B27" s="164" t="s">
        <v>337</v>
      </c>
      <c r="C27" s="164"/>
      <c r="D27" s="172">
        <f>SUM(D26)</f>
        <v>1</v>
      </c>
      <c r="E27" s="173">
        <f>SUM(E26)</f>
        <v>133919</v>
      </c>
      <c r="F27" s="173">
        <f>SUM(F26)</f>
        <v>381669.15</v>
      </c>
    </row>
    <row r="28" spans="1:6">
      <c r="A28" s="163"/>
      <c r="B28" s="164" t="s">
        <v>40</v>
      </c>
      <c r="C28" s="164"/>
      <c r="D28" s="172">
        <f>D27</f>
        <v>1</v>
      </c>
      <c r="E28" s="173">
        <f>E27</f>
        <v>133919</v>
      </c>
      <c r="F28" s="173">
        <f>F27</f>
        <v>381669.15</v>
      </c>
    </row>
    <row r="29" spans="1:6">
      <c r="A29" s="174"/>
      <c r="B29" s="174"/>
      <c r="C29" s="163"/>
    </row>
  </sheetData>
  <mergeCells count="8">
    <mergeCell ref="B21:C21"/>
    <mergeCell ref="B25:F25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82" t="s">
        <v>0</v>
      </c>
      <c r="C1" s="283"/>
      <c r="D1" s="284"/>
      <c r="E1" s="6"/>
      <c r="F1" s="10"/>
      <c r="G1" s="10"/>
      <c r="H1" s="10"/>
      <c r="I1" s="10"/>
    </row>
    <row r="2" spans="1:9" ht="10.5" customHeight="1">
      <c r="B2" s="285"/>
      <c r="C2" s="286"/>
      <c r="D2" s="287"/>
      <c r="E2" s="6"/>
      <c r="F2" s="10"/>
      <c r="G2" s="10"/>
      <c r="H2" s="10"/>
      <c r="I2" s="10"/>
    </row>
    <row r="3" spans="1:9" ht="18" customHeight="1">
      <c r="B3" s="105" t="s">
        <v>319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98" t="s">
        <v>318</v>
      </c>
      <c r="C4" s="299"/>
      <c r="D4" s="299"/>
      <c r="E4" s="299"/>
      <c r="F4" s="299"/>
      <c r="G4" s="299"/>
      <c r="H4" s="299"/>
      <c r="I4" s="300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301" t="s">
        <v>29</v>
      </c>
      <c r="C6" s="302"/>
      <c r="D6" s="302"/>
      <c r="E6" s="302"/>
      <c r="F6" s="302"/>
      <c r="G6" s="302"/>
      <c r="H6" s="302"/>
      <c r="I6" s="303"/>
    </row>
    <row r="7" spans="1:9" ht="18" customHeight="1">
      <c r="A7" s="106"/>
      <c r="B7" s="111" t="s">
        <v>44</v>
      </c>
      <c r="C7" s="112" t="s">
        <v>270</v>
      </c>
      <c r="D7" s="113">
        <v>0.16</v>
      </c>
      <c r="E7" s="113">
        <v>0.16</v>
      </c>
      <c r="F7" s="113">
        <v>0.16</v>
      </c>
      <c r="G7" s="114">
        <v>12</v>
      </c>
      <c r="H7" s="114">
        <v>61032846</v>
      </c>
      <c r="I7" s="114">
        <v>9765255.3599999994</v>
      </c>
    </row>
    <row r="8" spans="1:9" ht="18" customHeight="1">
      <c r="A8" s="106"/>
      <c r="B8" s="115" t="s">
        <v>281</v>
      </c>
      <c r="C8" s="258"/>
      <c r="D8" s="260"/>
      <c r="E8" s="260"/>
      <c r="F8" s="259"/>
      <c r="G8" s="116">
        <f>SUM(G7:G7)</f>
        <v>12</v>
      </c>
      <c r="H8" s="116">
        <f>SUM(H7:H7)</f>
        <v>61032846</v>
      </c>
      <c r="I8" s="116">
        <f>SUM(I7:I7)</f>
        <v>9765255.3599999994</v>
      </c>
    </row>
    <row r="9" spans="1:9" ht="18" customHeight="1">
      <c r="A9" s="106"/>
      <c r="B9" s="117" t="s">
        <v>282</v>
      </c>
      <c r="C9" s="304"/>
      <c r="D9" s="305"/>
      <c r="E9" s="305"/>
      <c r="F9" s="306"/>
      <c r="G9" s="118">
        <f>G8</f>
        <v>12</v>
      </c>
      <c r="H9" s="118">
        <f t="shared" ref="H9:I9" si="0">H8</f>
        <v>61032846</v>
      </c>
      <c r="I9" s="118">
        <f t="shared" si="0"/>
        <v>9765255.3599999994</v>
      </c>
    </row>
    <row r="10" spans="1:9" ht="18" customHeight="1">
      <c r="B10" s="295" t="s">
        <v>125</v>
      </c>
      <c r="C10" s="296"/>
      <c r="D10" s="296"/>
      <c r="E10" s="296"/>
      <c r="F10" s="296"/>
      <c r="G10" s="296"/>
      <c r="H10" s="296"/>
      <c r="I10" s="296"/>
    </row>
    <row r="11" spans="1:9" ht="18" customHeight="1">
      <c r="B11" s="288" t="s">
        <v>15</v>
      </c>
      <c r="C11" s="289"/>
      <c r="D11" s="290"/>
      <c r="E11" s="288" t="s">
        <v>20</v>
      </c>
      <c r="F11" s="290"/>
      <c r="G11" s="297" t="s">
        <v>45</v>
      </c>
      <c r="H11" s="289"/>
      <c r="I11" s="290"/>
    </row>
    <row r="12" spans="1:9" ht="12.95" customHeight="1">
      <c r="B12" s="280" t="s">
        <v>29</v>
      </c>
      <c r="C12" s="216"/>
      <c r="D12" s="216"/>
      <c r="E12" s="216"/>
      <c r="F12" s="216"/>
      <c r="G12" s="216"/>
      <c r="H12" s="216"/>
      <c r="I12" s="281"/>
    </row>
    <row r="13" spans="1:9" ht="12.95" customHeight="1">
      <c r="B13" s="255" t="s">
        <v>279</v>
      </c>
      <c r="C13" s="256"/>
      <c r="D13" s="257"/>
      <c r="E13" s="258" t="s">
        <v>280</v>
      </c>
      <c r="F13" s="259"/>
      <c r="G13" s="258" t="s">
        <v>72</v>
      </c>
      <c r="H13" s="260"/>
      <c r="I13" s="259"/>
    </row>
    <row r="14" spans="1:9" ht="12.95" customHeight="1">
      <c r="B14" s="291" t="s">
        <v>209</v>
      </c>
      <c r="C14" s="256"/>
      <c r="D14" s="292"/>
      <c r="E14" s="293" t="s">
        <v>208</v>
      </c>
      <c r="F14" s="294"/>
      <c r="G14" s="293">
        <v>3</v>
      </c>
      <c r="H14" s="260"/>
      <c r="I14" s="294"/>
    </row>
    <row r="15" spans="1:9" ht="12.95" customHeight="1">
      <c r="B15" s="280" t="s">
        <v>84</v>
      </c>
      <c r="C15" s="216"/>
      <c r="D15" s="216"/>
      <c r="E15" s="216"/>
      <c r="F15" s="216"/>
      <c r="G15" s="216"/>
      <c r="H15" s="216"/>
      <c r="I15" s="281"/>
    </row>
    <row r="16" spans="1:9" ht="12.95" customHeight="1">
      <c r="B16" s="255" t="s">
        <v>283</v>
      </c>
      <c r="C16" s="256"/>
      <c r="D16" s="257"/>
      <c r="E16" s="258" t="s">
        <v>284</v>
      </c>
      <c r="F16" s="259"/>
      <c r="G16" s="258">
        <v>2.8</v>
      </c>
      <c r="H16" s="260"/>
      <c r="I16" s="259"/>
    </row>
    <row r="17" spans="2:9" ht="12.95" customHeight="1">
      <c r="B17" s="277" t="s">
        <v>73</v>
      </c>
      <c r="C17" s="278"/>
      <c r="D17" s="278"/>
      <c r="E17" s="278"/>
      <c r="F17" s="278"/>
      <c r="G17" s="278"/>
      <c r="H17" s="278"/>
      <c r="I17" s="279"/>
    </row>
    <row r="18" spans="2:9" ht="12.95" customHeight="1">
      <c r="B18" s="273" t="s">
        <v>299</v>
      </c>
      <c r="C18" s="256"/>
      <c r="D18" s="274"/>
      <c r="E18" s="275" t="s">
        <v>300</v>
      </c>
      <c r="F18" s="276"/>
      <c r="G18" s="275">
        <v>10</v>
      </c>
      <c r="H18" s="260"/>
      <c r="I18" s="276"/>
    </row>
    <row r="19" spans="2:9" ht="12.95" customHeight="1">
      <c r="B19" s="273" t="s">
        <v>109</v>
      </c>
      <c r="C19" s="256"/>
      <c r="D19" s="274"/>
      <c r="E19" s="275" t="s">
        <v>108</v>
      </c>
      <c r="F19" s="276"/>
      <c r="G19" s="275">
        <v>1</v>
      </c>
      <c r="H19" s="260"/>
      <c r="I19" s="276"/>
    </row>
    <row r="20" spans="2:9" ht="12.95" customHeight="1">
      <c r="B20" s="261" t="s">
        <v>112</v>
      </c>
      <c r="C20" s="262" t="s">
        <v>113</v>
      </c>
      <c r="D20" s="263"/>
      <c r="E20" s="264" t="s">
        <v>113</v>
      </c>
      <c r="F20" s="265"/>
      <c r="G20" s="264">
        <v>9.5</v>
      </c>
      <c r="H20" s="266"/>
      <c r="I20" s="265"/>
    </row>
    <row r="21" spans="2:9" ht="12.95" customHeight="1">
      <c r="B21" s="261" t="s">
        <v>118</v>
      </c>
      <c r="C21" s="262"/>
      <c r="D21" s="263"/>
      <c r="E21" s="264" t="s">
        <v>119</v>
      </c>
      <c r="F21" s="265"/>
      <c r="G21" s="264">
        <v>1</v>
      </c>
      <c r="H21" s="266"/>
      <c r="I21" s="265"/>
    </row>
    <row r="22" spans="2:9" ht="12.95" customHeight="1">
      <c r="B22" s="261" t="s">
        <v>139</v>
      </c>
      <c r="C22" s="262"/>
      <c r="D22" s="263"/>
      <c r="E22" s="264" t="s">
        <v>140</v>
      </c>
      <c r="F22" s="265"/>
      <c r="G22" s="264" t="s">
        <v>72</v>
      </c>
      <c r="H22" s="266"/>
      <c r="I22" s="265"/>
    </row>
    <row r="23" spans="2:9" ht="12.95" customHeight="1">
      <c r="B23" s="267" t="s">
        <v>94</v>
      </c>
      <c r="C23" s="268"/>
      <c r="D23" s="268"/>
      <c r="E23" s="268"/>
      <c r="F23" s="268"/>
      <c r="G23" s="268"/>
      <c r="H23" s="268"/>
      <c r="I23" s="269"/>
    </row>
    <row r="24" spans="2:9" ht="12.95" customHeight="1">
      <c r="B24" s="270" t="s">
        <v>248</v>
      </c>
      <c r="C24" s="256"/>
      <c r="D24" s="257"/>
      <c r="E24" s="271" t="s">
        <v>249</v>
      </c>
      <c r="F24" s="259"/>
      <c r="G24" s="271">
        <v>1</v>
      </c>
      <c r="H24" s="260"/>
      <c r="I24" s="259"/>
    </row>
    <row r="25" spans="2:9" ht="12.95" customHeight="1">
      <c r="B25" s="270" t="s">
        <v>277</v>
      </c>
      <c r="C25" s="256"/>
      <c r="D25" s="257"/>
      <c r="E25" s="271" t="s">
        <v>278</v>
      </c>
      <c r="F25" s="259"/>
      <c r="G25" s="271" t="s">
        <v>72</v>
      </c>
      <c r="H25" s="260"/>
      <c r="I25" s="259"/>
    </row>
    <row r="26" spans="2:9" ht="12.95" customHeight="1">
      <c r="B26" s="270" t="s">
        <v>231</v>
      </c>
      <c r="C26" s="256"/>
      <c r="D26" s="257"/>
      <c r="E26" s="271" t="s">
        <v>230</v>
      </c>
      <c r="F26" s="259"/>
      <c r="G26" s="271">
        <v>0.5</v>
      </c>
      <c r="H26" s="260"/>
      <c r="I26" s="259"/>
    </row>
    <row r="27" spans="2:9" ht="12.95" customHeight="1">
      <c r="B27" s="261" t="s">
        <v>238</v>
      </c>
      <c r="C27" s="262"/>
      <c r="D27" s="263"/>
      <c r="E27" s="272" t="s">
        <v>239</v>
      </c>
      <c r="F27" s="272"/>
      <c r="G27" s="264" t="s">
        <v>72</v>
      </c>
      <c r="H27" s="266"/>
      <c r="I27" s="265"/>
    </row>
    <row r="28" spans="2:9" ht="12.95" customHeight="1">
      <c r="B28" s="261" t="s">
        <v>115</v>
      </c>
      <c r="C28" s="262"/>
      <c r="D28" s="263"/>
      <c r="E28" s="264" t="s">
        <v>114</v>
      </c>
      <c r="F28" s="265"/>
      <c r="G28" s="264" t="s">
        <v>72</v>
      </c>
      <c r="H28" s="266"/>
      <c r="I28" s="265"/>
    </row>
    <row r="29" spans="2:9" ht="25.5" customHeight="1"/>
    <row r="30" spans="2:9" ht="22.5"/>
  </sheetData>
  <mergeCells count="52"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E20:F20"/>
    <mergeCell ref="G20:I20"/>
    <mergeCell ref="B17:I17"/>
    <mergeCell ref="B15:I15"/>
    <mergeCell ref="B19:D19"/>
    <mergeCell ref="E19:F19"/>
    <mergeCell ref="G19:I19"/>
    <mergeCell ref="B21:D21"/>
    <mergeCell ref="B20:D20"/>
    <mergeCell ref="E24:F24"/>
    <mergeCell ref="G24:I24"/>
    <mergeCell ref="B13:D13"/>
    <mergeCell ref="E13:F13"/>
    <mergeCell ref="G13:I13"/>
    <mergeCell ref="B24:D24"/>
    <mergeCell ref="B18:D18"/>
    <mergeCell ref="E18:F18"/>
    <mergeCell ref="G18:I18"/>
    <mergeCell ref="G22:I22"/>
    <mergeCell ref="B22:D22"/>
    <mergeCell ref="E22:F22"/>
    <mergeCell ref="E21:F21"/>
    <mergeCell ref="G21:I21"/>
    <mergeCell ref="B16:D16"/>
    <mergeCell ref="E16:F16"/>
    <mergeCell ref="G16:I16"/>
    <mergeCell ref="B28:D28"/>
    <mergeCell ref="E28:F28"/>
    <mergeCell ref="G28:I28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7" t="s">
        <v>0</v>
      </c>
      <c r="C1" s="307"/>
      <c r="D1" s="5"/>
      <c r="E1" s="5"/>
      <c r="F1" s="5"/>
    </row>
    <row r="2" spans="1:6" ht="27.95" customHeight="1">
      <c r="A2" s="4"/>
      <c r="B2" s="308" t="s">
        <v>319</v>
      </c>
      <c r="C2" s="308"/>
      <c r="D2" s="308"/>
      <c r="E2" s="308"/>
      <c r="F2" s="308"/>
    </row>
    <row r="3" spans="1:6" ht="42.75" customHeight="1">
      <c r="B3" s="298" t="s">
        <v>46</v>
      </c>
      <c r="C3" s="299"/>
      <c r="D3" s="299"/>
      <c r="E3" s="299"/>
      <c r="F3" s="299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126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127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128</v>
      </c>
      <c r="E15" s="14">
        <v>978181.82</v>
      </c>
      <c r="F15" s="16" t="s">
        <v>54</v>
      </c>
    </row>
    <row r="16" spans="1:6" ht="20.100000000000001" customHeight="1">
      <c r="B16" s="11" t="s">
        <v>145</v>
      </c>
      <c r="C16" s="17" t="s">
        <v>51</v>
      </c>
      <c r="D16" s="15" t="s">
        <v>147</v>
      </c>
      <c r="E16" s="14" t="s">
        <v>54</v>
      </c>
      <c r="F16" s="16" t="s">
        <v>54</v>
      </c>
    </row>
    <row r="17" spans="2:6" ht="20.100000000000001" customHeight="1">
      <c r="B17" s="11" t="s">
        <v>146</v>
      </c>
      <c r="C17" s="17" t="s">
        <v>56</v>
      </c>
      <c r="D17" s="15" t="s">
        <v>148</v>
      </c>
      <c r="E17" s="14" t="s">
        <v>54</v>
      </c>
      <c r="F17" s="16" t="s">
        <v>54</v>
      </c>
    </row>
    <row r="18" spans="2:6" ht="20.100000000000001" customHeight="1">
      <c r="B18" s="11" t="s">
        <v>145</v>
      </c>
      <c r="C18" s="17" t="s">
        <v>56</v>
      </c>
      <c r="D18" s="15" t="s">
        <v>149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2026-05-12T10:52:36Z</cp:lastPrinted>
  <dcterms:created xsi:type="dcterms:W3CDTF">2024-09-12T06:50:39Z</dcterms:created>
  <dcterms:modified xsi:type="dcterms:W3CDTF">2026-05-12T10:52:48Z</dcterms:modified>
</cp:coreProperties>
</file>